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Stavební část" sheetId="2" r:id="rId2"/>
    <sheet name="002 - Zdravotně technické..." sheetId="3" r:id="rId3"/>
    <sheet name="003 - Vzduchotechnika" sheetId="4" r:id="rId4"/>
    <sheet name="004 - Vytápění" sheetId="5" r:id="rId5"/>
    <sheet name="005 - Elektroinstalace" sheetId="6" r:id="rId6"/>
    <sheet name="006 - Vedlejší rozpočtové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'001 - Stavební část'!$C$134:$K$1134</definedName>
    <definedName name="_xlnm.Print_Area" localSheetId="1">'001 - Stavební část'!$C$4:$J$76,'001 - Stavební část'!$C$82:$J$116,'001 - Stavební část'!$C$122:$K$1134</definedName>
    <definedName name="_xlnm.Print_Titles" localSheetId="1">'001 - Stavební část'!$134:$134</definedName>
    <definedName name="_xlnm._FilterDatabase" localSheetId="2" hidden="1">'002 - Zdravotně technické...'!$C$124:$K$263</definedName>
    <definedName name="_xlnm.Print_Area" localSheetId="2">'002 - Zdravotně technické...'!$C$4:$J$76,'002 - Zdravotně technické...'!$C$82:$J$106,'002 - Zdravotně technické...'!$C$112:$K$263</definedName>
    <definedName name="_xlnm.Print_Titles" localSheetId="2">'002 - Zdravotně technické...'!$124:$124</definedName>
    <definedName name="_xlnm._FilterDatabase" localSheetId="3" hidden="1">'003 - Vzduchotechnika'!$C$120:$K$156</definedName>
    <definedName name="_xlnm.Print_Area" localSheetId="3">'003 - Vzduchotechnika'!$C$4:$J$76,'003 - Vzduchotechnika'!$C$82:$J$102,'003 - Vzduchotechnika'!$C$108:$K$156</definedName>
    <definedName name="_xlnm.Print_Titles" localSheetId="3">'003 - Vzduchotechnika'!$120:$120</definedName>
    <definedName name="_xlnm._FilterDatabase" localSheetId="4" hidden="1">'004 - Vytápění'!$C$120:$K$167</definedName>
    <definedName name="_xlnm.Print_Area" localSheetId="4">'004 - Vytápění'!$C$4:$J$76,'004 - Vytápění'!$C$82:$J$102,'004 - Vytápění'!$C$108:$K$167</definedName>
    <definedName name="_xlnm.Print_Titles" localSheetId="4">'004 - Vytápění'!$120:$120</definedName>
    <definedName name="_xlnm._FilterDatabase" localSheetId="5" hidden="1">'005 - Elektroinstalace'!$C$124:$K$274</definedName>
    <definedName name="_xlnm.Print_Area" localSheetId="5">'005 - Elektroinstalace'!$C$4:$J$76,'005 - Elektroinstalace'!$C$82:$J$106,'005 - Elektroinstalace'!$C$112:$K$274</definedName>
    <definedName name="_xlnm.Print_Titles" localSheetId="5">'005 - Elektroinstalace'!$124:$124</definedName>
    <definedName name="_xlnm._FilterDatabase" localSheetId="6" hidden="1">'006 - Vedlejší rozpočtové...'!$C$120:$K$134</definedName>
    <definedName name="_xlnm.Print_Area" localSheetId="6">'006 - Vedlejší rozpočtové...'!$C$4:$J$76,'006 - Vedlejší rozpočtové...'!$C$82:$J$102,'006 - Vedlejší rozpočtové...'!$C$108:$K$134</definedName>
    <definedName name="_xlnm.Print_Titles" localSheetId="6">'006 - Vedlejší rozpočtové...'!$120:$120</definedName>
  </definedNames>
  <calcPr/>
</workbook>
</file>

<file path=xl/calcChain.xml><?xml version="1.0" encoding="utf-8"?>
<calcChain xmlns="http://schemas.openxmlformats.org/spreadsheetml/2006/main">
  <c i="7" r="J37"/>
  <c r="J36"/>
  <c i="1" r="AY100"/>
  <c i="7" r="J35"/>
  <c i="1" r="AX100"/>
  <c i="7" r="BI133"/>
  <c r="BH133"/>
  <c r="BG133"/>
  <c r="BF133"/>
  <c r="T133"/>
  <c r="T132"/>
  <c r="R133"/>
  <c r="R132"/>
  <c r="P133"/>
  <c r="P132"/>
  <c r="BK133"/>
  <c r="BK132"/>
  <c r="J132"/>
  <c r="J133"/>
  <c r="BE133"/>
  <c r="J101"/>
  <c r="BI130"/>
  <c r="BH130"/>
  <c r="BG130"/>
  <c r="BF130"/>
  <c r="T130"/>
  <c r="T129"/>
  <c r="R130"/>
  <c r="R129"/>
  <c r="P130"/>
  <c r="P129"/>
  <c r="BK130"/>
  <c r="BK129"/>
  <c r="J129"/>
  <c r="J130"/>
  <c r="BE130"/>
  <c r="J100"/>
  <c r="BI127"/>
  <c r="BH127"/>
  <c r="BG127"/>
  <c r="BF127"/>
  <c r="T127"/>
  <c r="T126"/>
  <c r="R127"/>
  <c r="R126"/>
  <c r="P127"/>
  <c r="P126"/>
  <c r="BK127"/>
  <c r="BK126"/>
  <c r="J126"/>
  <c r="J127"/>
  <c r="BE127"/>
  <c r="J99"/>
  <c r="BI124"/>
  <c r="F37"/>
  <c i="1" r="BD100"/>
  <c i="7" r="BH124"/>
  <c r="F36"/>
  <c i="1" r="BC100"/>
  <c i="7" r="BG124"/>
  <c r="F35"/>
  <c i="1" r="BB100"/>
  <c i="7" r="BF124"/>
  <c r="J34"/>
  <c i="1" r="AW100"/>
  <c i="7" r="F34"/>
  <c i="1" r="BA100"/>
  <c i="7" r="T124"/>
  <c r="T123"/>
  <c r="T122"/>
  <c r="T121"/>
  <c r="R124"/>
  <c r="R123"/>
  <c r="R122"/>
  <c r="R121"/>
  <c r="P124"/>
  <c r="P123"/>
  <c r="P122"/>
  <c r="P121"/>
  <c i="1" r="AU100"/>
  <c i="7" r="BK124"/>
  <c r="BK123"/>
  <c r="J123"/>
  <c r="BK122"/>
  <c r="J122"/>
  <c r="BK121"/>
  <c r="J121"/>
  <c r="J96"/>
  <c r="J30"/>
  <c i="1" r="AG100"/>
  <c i="7" r="J124"/>
  <c r="BE124"/>
  <c r="J33"/>
  <c i="1" r="AV100"/>
  <c i="7" r="F33"/>
  <c i="1" r="AZ100"/>
  <c i="7" r="J98"/>
  <c r="J97"/>
  <c r="J117"/>
  <c r="F117"/>
  <c r="F115"/>
  <c r="E113"/>
  <c r="J91"/>
  <c r="F91"/>
  <c r="F89"/>
  <c r="E87"/>
  <c r="J39"/>
  <c r="J24"/>
  <c r="E24"/>
  <c r="J118"/>
  <c r="J92"/>
  <c r="J23"/>
  <c r="J18"/>
  <c r="E18"/>
  <c r="F118"/>
  <c r="F92"/>
  <c r="J17"/>
  <c r="J12"/>
  <c r="J115"/>
  <c r="J89"/>
  <c r="E7"/>
  <c r="E111"/>
  <c r="E85"/>
  <c i="6" r="J37"/>
  <c r="J36"/>
  <c i="1" r="AY99"/>
  <c i="6" r="J35"/>
  <c i="1" r="AX99"/>
  <c i="6"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T264"/>
  <c r="R265"/>
  <c r="R264"/>
  <c r="P265"/>
  <c r="P264"/>
  <c r="BK265"/>
  <c r="BK264"/>
  <c r="J264"/>
  <c r="J265"/>
  <c r="BE265"/>
  <c r="J105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T247"/>
  <c r="R248"/>
  <c r="R247"/>
  <c r="P248"/>
  <c r="P247"/>
  <c r="BK248"/>
  <c r="BK247"/>
  <c r="J247"/>
  <c r="J248"/>
  <c r="BE248"/>
  <c r="J104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T224"/>
  <c r="R225"/>
  <c r="R224"/>
  <c r="P225"/>
  <c r="P224"/>
  <c r="BK225"/>
  <c r="BK224"/>
  <c r="J224"/>
  <c r="J225"/>
  <c r="BE225"/>
  <c r="J10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T197"/>
  <c r="R198"/>
  <c r="R197"/>
  <c r="P198"/>
  <c r="P197"/>
  <c r="BK198"/>
  <c r="BK197"/>
  <c r="J197"/>
  <c r="J198"/>
  <c r="BE198"/>
  <c r="J102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T188"/>
  <c r="R189"/>
  <c r="R188"/>
  <c r="P189"/>
  <c r="P188"/>
  <c r="BK189"/>
  <c r="BK188"/>
  <c r="J188"/>
  <c r="J189"/>
  <c r="BE189"/>
  <c r="J101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T169"/>
  <c r="R170"/>
  <c r="R169"/>
  <c r="P170"/>
  <c r="P169"/>
  <c r="BK170"/>
  <c r="BK169"/>
  <c r="J169"/>
  <c r="J170"/>
  <c r="BE170"/>
  <c r="J100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F37"/>
  <c i="1" r="BD99"/>
  <c i="6" r="BH129"/>
  <c r="F36"/>
  <c i="1" r="BC99"/>
  <c i="6" r="BG129"/>
  <c r="F35"/>
  <c i="1" r="BB99"/>
  <c i="6" r="BF129"/>
  <c r="J34"/>
  <c i="1" r="AW99"/>
  <c i="6" r="F34"/>
  <c i="1" r="BA99"/>
  <c i="6" r="T129"/>
  <c r="T128"/>
  <c r="T127"/>
  <c r="T126"/>
  <c r="T125"/>
  <c r="R129"/>
  <c r="R128"/>
  <c r="R127"/>
  <c r="R126"/>
  <c r="R125"/>
  <c r="P129"/>
  <c r="P128"/>
  <c r="P127"/>
  <c r="P126"/>
  <c r="P125"/>
  <c i="1" r="AU99"/>
  <c i="6" r="BK129"/>
  <c r="BK128"/>
  <c r="J128"/>
  <c r="BK127"/>
  <c r="J127"/>
  <c r="BK126"/>
  <c r="J126"/>
  <c r="BK125"/>
  <c r="J125"/>
  <c r="J96"/>
  <c r="J30"/>
  <c i="1" r="AG99"/>
  <c i="6" r="J129"/>
  <c r="BE129"/>
  <c r="J33"/>
  <c i="1" r="AV99"/>
  <c i="6" r="F33"/>
  <c i="1" r="AZ99"/>
  <c i="6" r="J99"/>
  <c r="J98"/>
  <c r="J97"/>
  <c r="J121"/>
  <c r="F121"/>
  <c r="F119"/>
  <c r="E117"/>
  <c r="J91"/>
  <c r="F91"/>
  <c r="F89"/>
  <c r="E87"/>
  <c r="J39"/>
  <c r="J24"/>
  <c r="E24"/>
  <c r="J122"/>
  <c r="J92"/>
  <c r="J23"/>
  <c r="J18"/>
  <c r="E18"/>
  <c r="F122"/>
  <c r="F92"/>
  <c r="J17"/>
  <c r="J12"/>
  <c r="J119"/>
  <c r="J89"/>
  <c r="E7"/>
  <c r="E115"/>
  <c r="E85"/>
  <c i="5" r="J37"/>
  <c r="J36"/>
  <c i="1" r="AY98"/>
  <c i="5" r="J35"/>
  <c i="1" r="AX98"/>
  <c i="5"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101"/>
  <c r="BI155"/>
  <c r="BH155"/>
  <c r="BG155"/>
  <c r="BF155"/>
  <c r="T155"/>
  <c r="T154"/>
  <c r="R155"/>
  <c r="R154"/>
  <c r="P155"/>
  <c r="P154"/>
  <c r="BK155"/>
  <c r="BK154"/>
  <c r="J154"/>
  <c r="J155"/>
  <c r="BE155"/>
  <c r="J100"/>
  <c r="BI149"/>
  <c r="BH149"/>
  <c r="BG149"/>
  <c r="BF149"/>
  <c r="T149"/>
  <c r="T148"/>
  <c r="R149"/>
  <c r="R148"/>
  <c r="P149"/>
  <c r="P148"/>
  <c r="BK149"/>
  <c r="BK148"/>
  <c r="J148"/>
  <c r="J149"/>
  <c r="BE149"/>
  <c r="J99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4"/>
  <c r="F37"/>
  <c i="1" r="BD98"/>
  <c i="5" r="BH124"/>
  <c r="F36"/>
  <c i="1" r="BC98"/>
  <c i="5" r="BG124"/>
  <c r="F35"/>
  <c i="1" r="BB98"/>
  <c i="5" r="BF124"/>
  <c r="J34"/>
  <c i="1" r="AW98"/>
  <c i="5" r="F34"/>
  <c i="1" r="BA98"/>
  <c i="5" r="T124"/>
  <c r="T123"/>
  <c r="T122"/>
  <c r="T121"/>
  <c r="R124"/>
  <c r="R123"/>
  <c r="R122"/>
  <c r="R121"/>
  <c r="P124"/>
  <c r="P123"/>
  <c r="P122"/>
  <c r="P121"/>
  <c i="1" r="AU98"/>
  <c i="5" r="BK124"/>
  <c r="BK123"/>
  <c r="J123"/>
  <c r="BK122"/>
  <c r="J122"/>
  <c r="BK121"/>
  <c r="J121"/>
  <c r="J96"/>
  <c r="J30"/>
  <c i="1" r="AG98"/>
  <c i="5" r="J124"/>
  <c r="BE124"/>
  <c r="J33"/>
  <c i="1" r="AV98"/>
  <c i="5" r="F33"/>
  <c i="1" r="AZ98"/>
  <c i="5" r="J98"/>
  <c r="J97"/>
  <c r="J117"/>
  <c r="F117"/>
  <c r="F115"/>
  <c r="E113"/>
  <c r="J91"/>
  <c r="F91"/>
  <c r="F89"/>
  <c r="E87"/>
  <c r="J39"/>
  <c r="J24"/>
  <c r="E24"/>
  <c r="J118"/>
  <c r="J92"/>
  <c r="J23"/>
  <c r="J18"/>
  <c r="E18"/>
  <c r="F118"/>
  <c r="F92"/>
  <c r="J17"/>
  <c r="J12"/>
  <c r="J115"/>
  <c r="J89"/>
  <c r="E7"/>
  <c r="E111"/>
  <c r="E85"/>
  <c i="4" r="J37"/>
  <c r="J36"/>
  <c i="1" r="AY97"/>
  <c i="4" r="J35"/>
  <c i="1" r="AX97"/>
  <c i="4"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101"/>
  <c r="BI144"/>
  <c r="BH144"/>
  <c r="BG144"/>
  <c r="BF144"/>
  <c r="T144"/>
  <c r="T143"/>
  <c r="R144"/>
  <c r="R143"/>
  <c r="P144"/>
  <c r="P143"/>
  <c r="BK144"/>
  <c r="BK143"/>
  <c r="J143"/>
  <c r="J144"/>
  <c r="BE144"/>
  <c r="J100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F37"/>
  <c i="1" r="BD97"/>
  <c i="4" r="BH125"/>
  <c r="F36"/>
  <c i="1" r="BC97"/>
  <c i="4" r="BG125"/>
  <c r="F35"/>
  <c i="1" r="BB97"/>
  <c i="4" r="BF125"/>
  <c r="J34"/>
  <c i="1" r="AW97"/>
  <c i="4" r="F34"/>
  <c i="1" r="BA97"/>
  <c i="4" r="T125"/>
  <c r="T124"/>
  <c r="T123"/>
  <c r="T122"/>
  <c r="T121"/>
  <c r="R125"/>
  <c r="R124"/>
  <c r="R123"/>
  <c r="R122"/>
  <c r="R121"/>
  <c r="P125"/>
  <c r="P124"/>
  <c r="P123"/>
  <c r="P122"/>
  <c r="P121"/>
  <c i="1" r="AU97"/>
  <c i="4" r="BK125"/>
  <c r="BK124"/>
  <c r="J124"/>
  <c r="BK123"/>
  <c r="J123"/>
  <c r="BK122"/>
  <c r="J122"/>
  <c r="BK121"/>
  <c r="J121"/>
  <c r="J96"/>
  <c r="J30"/>
  <c i="1" r="AG97"/>
  <c i="4" r="J125"/>
  <c r="BE125"/>
  <c r="J33"/>
  <c i="1" r="AV97"/>
  <c i="4" r="F33"/>
  <c i="1" r="AZ97"/>
  <c i="4" r="J99"/>
  <c r="J98"/>
  <c r="J97"/>
  <c r="J117"/>
  <c r="F117"/>
  <c r="F115"/>
  <c r="E113"/>
  <c r="J91"/>
  <c r="F91"/>
  <c r="F89"/>
  <c r="E87"/>
  <c r="J39"/>
  <c r="J24"/>
  <c r="E24"/>
  <c r="J118"/>
  <c r="J92"/>
  <c r="J23"/>
  <c r="J18"/>
  <c r="E18"/>
  <c r="F118"/>
  <c r="F92"/>
  <c r="J17"/>
  <c r="J12"/>
  <c r="J115"/>
  <c r="J89"/>
  <c r="E7"/>
  <c r="E111"/>
  <c r="E85"/>
  <c i="3" r="J37"/>
  <c r="J36"/>
  <c i="1" r="AY96"/>
  <c i="3" r="J35"/>
  <c i="1" r="AX96"/>
  <c i="3"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T253"/>
  <c r="R254"/>
  <c r="R253"/>
  <c r="P254"/>
  <c r="P253"/>
  <c r="BK254"/>
  <c r="BK253"/>
  <c r="J253"/>
  <c r="J254"/>
  <c r="BE254"/>
  <c r="J105"/>
  <c r="BI251"/>
  <c r="BH251"/>
  <c r="BG251"/>
  <c r="BF251"/>
  <c r="T251"/>
  <c r="R251"/>
  <c r="P251"/>
  <c r="BK251"/>
  <c r="J251"/>
  <c r="BE251"/>
  <c r="BI249"/>
  <c r="BH249"/>
  <c r="BG249"/>
  <c r="BF249"/>
  <c r="T249"/>
  <c r="T248"/>
  <c r="R249"/>
  <c r="R248"/>
  <c r="P249"/>
  <c r="P248"/>
  <c r="BK249"/>
  <c r="BK248"/>
  <c r="J248"/>
  <c r="J249"/>
  <c r="BE249"/>
  <c r="J104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T241"/>
  <c r="R242"/>
  <c r="R241"/>
  <c r="P242"/>
  <c r="P241"/>
  <c r="BK242"/>
  <c r="BK241"/>
  <c r="J241"/>
  <c r="J242"/>
  <c r="BE242"/>
  <c r="J103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T188"/>
  <c r="R189"/>
  <c r="R188"/>
  <c r="P189"/>
  <c r="P188"/>
  <c r="BK189"/>
  <c r="BK188"/>
  <c r="J188"/>
  <c r="J189"/>
  <c r="BE189"/>
  <c r="J102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T159"/>
  <c r="R160"/>
  <c r="R159"/>
  <c r="P160"/>
  <c r="P159"/>
  <c r="BK160"/>
  <c r="BK159"/>
  <c r="J159"/>
  <c r="J160"/>
  <c r="BE160"/>
  <c r="J101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T138"/>
  <c r="T137"/>
  <c r="R139"/>
  <c r="R138"/>
  <c r="R137"/>
  <c r="P139"/>
  <c r="P138"/>
  <c r="P137"/>
  <c r="BK139"/>
  <c r="BK138"/>
  <c r="J138"/>
  <c r="BK137"/>
  <c r="J137"/>
  <c r="J139"/>
  <c r="BE139"/>
  <c r="J100"/>
  <c r="J9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F37"/>
  <c i="1" r="BD96"/>
  <c i="3" r="BH128"/>
  <c r="F36"/>
  <c i="1" r="BC96"/>
  <c i="3" r="BG128"/>
  <c r="F35"/>
  <c i="1" r="BB96"/>
  <c i="3" r="BF128"/>
  <c r="J34"/>
  <c i="1" r="AW96"/>
  <c i="3" r="F34"/>
  <c i="1" r="BA96"/>
  <c i="3" r="T128"/>
  <c r="T127"/>
  <c r="T126"/>
  <c r="T125"/>
  <c r="R128"/>
  <c r="R127"/>
  <c r="R126"/>
  <c r="R125"/>
  <c r="P128"/>
  <c r="P127"/>
  <c r="P126"/>
  <c r="P125"/>
  <c i="1" r="AU96"/>
  <c i="3" r="BK128"/>
  <c r="BK127"/>
  <c r="J127"/>
  <c r="BK126"/>
  <c r="J126"/>
  <c r="BK125"/>
  <c r="J125"/>
  <c r="J96"/>
  <c r="J30"/>
  <c i="1" r="AG96"/>
  <c i="3" r="J128"/>
  <c r="BE128"/>
  <c r="J33"/>
  <c i="1" r="AV96"/>
  <c i="3" r="F33"/>
  <c i="1" r="AZ96"/>
  <c i="3" r="J98"/>
  <c r="J97"/>
  <c r="J121"/>
  <c r="F121"/>
  <c r="F119"/>
  <c r="E117"/>
  <c r="J91"/>
  <c r="F91"/>
  <c r="F89"/>
  <c r="E87"/>
  <c r="J39"/>
  <c r="J24"/>
  <c r="E24"/>
  <c r="J122"/>
  <c r="J92"/>
  <c r="J23"/>
  <c r="J18"/>
  <c r="E18"/>
  <c r="F122"/>
  <c r="F92"/>
  <c r="J17"/>
  <c r="J12"/>
  <c r="J119"/>
  <c r="J89"/>
  <c r="E7"/>
  <c r="E115"/>
  <c r="E85"/>
  <c i="2" r="J37"/>
  <c r="J36"/>
  <c i="1" r="AY95"/>
  <c i="2" r="J35"/>
  <c i="1" r="AX95"/>
  <c i="2" r="BI1133"/>
  <c r="BH1133"/>
  <c r="BG1133"/>
  <c r="BF1133"/>
  <c r="T1133"/>
  <c r="R1133"/>
  <c r="P1133"/>
  <c r="BK1133"/>
  <c r="J1133"/>
  <c r="BE1133"/>
  <c r="BI1131"/>
  <c r="BH1131"/>
  <c r="BG1131"/>
  <c r="BF1131"/>
  <c r="T1131"/>
  <c r="R1131"/>
  <c r="P1131"/>
  <c r="BK1131"/>
  <c r="J1131"/>
  <c r="BE1131"/>
  <c r="BI1129"/>
  <c r="BH1129"/>
  <c r="BG1129"/>
  <c r="BF1129"/>
  <c r="T1129"/>
  <c r="R1129"/>
  <c r="P1129"/>
  <c r="BK1129"/>
  <c r="J1129"/>
  <c r="BE1129"/>
  <c r="BI1127"/>
  <c r="BH1127"/>
  <c r="BG1127"/>
  <c r="BF1127"/>
  <c r="T1127"/>
  <c r="R1127"/>
  <c r="P1127"/>
  <c r="BK1127"/>
  <c r="J1127"/>
  <c r="BE1127"/>
  <c r="BI1125"/>
  <c r="BH1125"/>
  <c r="BG1125"/>
  <c r="BF1125"/>
  <c r="T1125"/>
  <c r="T1124"/>
  <c r="R1125"/>
  <c r="R1124"/>
  <c r="P1125"/>
  <c r="P1124"/>
  <c r="BK1125"/>
  <c r="BK1124"/>
  <c r="J1124"/>
  <c r="J1125"/>
  <c r="BE1125"/>
  <c r="J115"/>
  <c r="BI1117"/>
  <c r="BH1117"/>
  <c r="BG1117"/>
  <c r="BF1117"/>
  <c r="T1117"/>
  <c r="R1117"/>
  <c r="P1117"/>
  <c r="BK1117"/>
  <c r="J1117"/>
  <c r="BE1117"/>
  <c r="BI1109"/>
  <c r="BH1109"/>
  <c r="BG1109"/>
  <c r="BF1109"/>
  <c r="T1109"/>
  <c r="R1109"/>
  <c r="P1109"/>
  <c r="BK1109"/>
  <c r="J1109"/>
  <c r="BE1109"/>
  <c r="BI1100"/>
  <c r="BH1100"/>
  <c r="BG1100"/>
  <c r="BF1100"/>
  <c r="T1100"/>
  <c r="R1100"/>
  <c r="P1100"/>
  <c r="BK1100"/>
  <c r="J1100"/>
  <c r="BE1100"/>
  <c r="BI1092"/>
  <c r="BH1092"/>
  <c r="BG1092"/>
  <c r="BF1092"/>
  <c r="T1092"/>
  <c r="R1092"/>
  <c r="P1092"/>
  <c r="BK1092"/>
  <c r="J1092"/>
  <c r="BE1092"/>
  <c r="BI1086"/>
  <c r="BH1086"/>
  <c r="BG1086"/>
  <c r="BF1086"/>
  <c r="T1086"/>
  <c r="R1086"/>
  <c r="P1086"/>
  <c r="BK1086"/>
  <c r="J1086"/>
  <c r="BE1086"/>
  <c r="BI1080"/>
  <c r="BH1080"/>
  <c r="BG1080"/>
  <c r="BF1080"/>
  <c r="T1080"/>
  <c r="T1079"/>
  <c r="R1080"/>
  <c r="R1079"/>
  <c r="P1080"/>
  <c r="P1079"/>
  <c r="BK1080"/>
  <c r="BK1079"/>
  <c r="J1079"/>
  <c r="J1080"/>
  <c r="BE1080"/>
  <c r="J114"/>
  <c r="BI1074"/>
  <c r="BH1074"/>
  <c r="BG1074"/>
  <c r="BF1074"/>
  <c r="T1074"/>
  <c r="R1074"/>
  <c r="P1074"/>
  <c r="BK1074"/>
  <c r="J1074"/>
  <c r="BE1074"/>
  <c r="BI1069"/>
  <c r="BH1069"/>
  <c r="BG1069"/>
  <c r="BF1069"/>
  <c r="T1069"/>
  <c r="R1069"/>
  <c r="P1069"/>
  <c r="BK1069"/>
  <c r="J1069"/>
  <c r="BE1069"/>
  <c r="BI1064"/>
  <c r="BH1064"/>
  <c r="BG1064"/>
  <c r="BF1064"/>
  <c r="T1064"/>
  <c r="T1063"/>
  <c r="R1064"/>
  <c r="R1063"/>
  <c r="P1064"/>
  <c r="P1063"/>
  <c r="BK1064"/>
  <c r="BK1063"/>
  <c r="J1063"/>
  <c r="J1064"/>
  <c r="BE1064"/>
  <c r="J113"/>
  <c r="BI1061"/>
  <c r="BH1061"/>
  <c r="BG1061"/>
  <c r="BF1061"/>
  <c r="T1061"/>
  <c r="R1061"/>
  <c r="P1061"/>
  <c r="BK1061"/>
  <c r="J1061"/>
  <c r="BE1061"/>
  <c r="BI1056"/>
  <c r="BH1056"/>
  <c r="BG1056"/>
  <c r="BF1056"/>
  <c r="T1056"/>
  <c r="R1056"/>
  <c r="P1056"/>
  <c r="BK1056"/>
  <c r="J1056"/>
  <c r="BE1056"/>
  <c r="BI1051"/>
  <c r="BH1051"/>
  <c r="BG1051"/>
  <c r="BF1051"/>
  <c r="T1051"/>
  <c r="R1051"/>
  <c r="P1051"/>
  <c r="BK1051"/>
  <c r="J1051"/>
  <c r="BE1051"/>
  <c r="BI1041"/>
  <c r="BH1041"/>
  <c r="BG1041"/>
  <c r="BF1041"/>
  <c r="T1041"/>
  <c r="R1041"/>
  <c r="P1041"/>
  <c r="BK1041"/>
  <c r="J1041"/>
  <c r="BE1041"/>
  <c r="BI1036"/>
  <c r="BH1036"/>
  <c r="BG1036"/>
  <c r="BF1036"/>
  <c r="T1036"/>
  <c r="R1036"/>
  <c r="P1036"/>
  <c r="BK1036"/>
  <c r="J1036"/>
  <c r="BE1036"/>
  <c r="BI1029"/>
  <c r="BH1029"/>
  <c r="BG1029"/>
  <c r="BF1029"/>
  <c r="T1029"/>
  <c r="R1029"/>
  <c r="P1029"/>
  <c r="BK1029"/>
  <c r="J1029"/>
  <c r="BE1029"/>
  <c r="BI1023"/>
  <c r="BH1023"/>
  <c r="BG1023"/>
  <c r="BF1023"/>
  <c r="T1023"/>
  <c r="R1023"/>
  <c r="P1023"/>
  <c r="BK1023"/>
  <c r="J1023"/>
  <c r="BE1023"/>
  <c r="BI1015"/>
  <c r="BH1015"/>
  <c r="BG1015"/>
  <c r="BF1015"/>
  <c r="T1015"/>
  <c r="R1015"/>
  <c r="P1015"/>
  <c r="BK1015"/>
  <c r="J1015"/>
  <c r="BE1015"/>
  <c r="BI1008"/>
  <c r="BH1008"/>
  <c r="BG1008"/>
  <c r="BF1008"/>
  <c r="T1008"/>
  <c r="R1008"/>
  <c r="P1008"/>
  <c r="BK1008"/>
  <c r="J1008"/>
  <c r="BE1008"/>
  <c r="BI997"/>
  <c r="BH997"/>
  <c r="BG997"/>
  <c r="BF997"/>
  <c r="T997"/>
  <c r="T996"/>
  <c r="R997"/>
  <c r="R996"/>
  <c r="P997"/>
  <c r="P996"/>
  <c r="BK997"/>
  <c r="BK996"/>
  <c r="J996"/>
  <c r="J997"/>
  <c r="BE997"/>
  <c r="J112"/>
  <c r="BI994"/>
  <c r="BH994"/>
  <c r="BG994"/>
  <c r="BF994"/>
  <c r="T994"/>
  <c r="R994"/>
  <c r="P994"/>
  <c r="BK994"/>
  <c r="J994"/>
  <c r="BE994"/>
  <c r="BI988"/>
  <c r="BH988"/>
  <c r="BG988"/>
  <c r="BF988"/>
  <c r="T988"/>
  <c r="R988"/>
  <c r="P988"/>
  <c r="BK988"/>
  <c r="J988"/>
  <c r="BE988"/>
  <c r="BI972"/>
  <c r="BH972"/>
  <c r="BG972"/>
  <c r="BF972"/>
  <c r="T972"/>
  <c r="R972"/>
  <c r="P972"/>
  <c r="BK972"/>
  <c r="J972"/>
  <c r="BE972"/>
  <c r="BI956"/>
  <c r="BH956"/>
  <c r="BG956"/>
  <c r="BF956"/>
  <c r="T956"/>
  <c r="T955"/>
  <c r="R956"/>
  <c r="R955"/>
  <c r="P956"/>
  <c r="P955"/>
  <c r="BK956"/>
  <c r="BK955"/>
  <c r="J955"/>
  <c r="J956"/>
  <c r="BE956"/>
  <c r="J111"/>
  <c r="BI953"/>
  <c r="BH953"/>
  <c r="BG953"/>
  <c r="BF953"/>
  <c r="T953"/>
  <c r="R953"/>
  <c r="P953"/>
  <c r="BK953"/>
  <c r="J953"/>
  <c r="BE953"/>
  <c r="BI944"/>
  <c r="BH944"/>
  <c r="BG944"/>
  <c r="BF944"/>
  <c r="T944"/>
  <c r="R944"/>
  <c r="P944"/>
  <c r="BK944"/>
  <c r="J944"/>
  <c r="BE944"/>
  <c r="BI936"/>
  <c r="BH936"/>
  <c r="BG936"/>
  <c r="BF936"/>
  <c r="T936"/>
  <c r="R936"/>
  <c r="P936"/>
  <c r="BK936"/>
  <c r="J936"/>
  <c r="BE936"/>
  <c r="BI927"/>
  <c r="BH927"/>
  <c r="BG927"/>
  <c r="BF927"/>
  <c r="T927"/>
  <c r="R927"/>
  <c r="P927"/>
  <c r="BK927"/>
  <c r="J927"/>
  <c r="BE927"/>
  <c r="BI918"/>
  <c r="BH918"/>
  <c r="BG918"/>
  <c r="BF918"/>
  <c r="T918"/>
  <c r="R918"/>
  <c r="P918"/>
  <c r="BK918"/>
  <c r="J918"/>
  <c r="BE918"/>
  <c r="BI910"/>
  <c r="BH910"/>
  <c r="BG910"/>
  <c r="BF910"/>
  <c r="T910"/>
  <c r="R910"/>
  <c r="P910"/>
  <c r="BK910"/>
  <c r="J910"/>
  <c r="BE910"/>
  <c r="BI901"/>
  <c r="BH901"/>
  <c r="BG901"/>
  <c r="BF901"/>
  <c r="T901"/>
  <c r="R901"/>
  <c r="P901"/>
  <c r="BK901"/>
  <c r="J901"/>
  <c r="BE901"/>
  <c r="BI892"/>
  <c r="BH892"/>
  <c r="BG892"/>
  <c r="BF892"/>
  <c r="T892"/>
  <c r="R892"/>
  <c r="P892"/>
  <c r="BK892"/>
  <c r="J892"/>
  <c r="BE892"/>
  <c r="BI884"/>
  <c r="BH884"/>
  <c r="BG884"/>
  <c r="BF884"/>
  <c r="T884"/>
  <c r="R884"/>
  <c r="P884"/>
  <c r="BK884"/>
  <c r="J884"/>
  <c r="BE884"/>
  <c r="BI876"/>
  <c r="BH876"/>
  <c r="BG876"/>
  <c r="BF876"/>
  <c r="T876"/>
  <c r="T875"/>
  <c r="R876"/>
  <c r="R875"/>
  <c r="P876"/>
  <c r="P875"/>
  <c r="BK876"/>
  <c r="BK875"/>
  <c r="J875"/>
  <c r="J876"/>
  <c r="BE876"/>
  <c r="J110"/>
  <c r="BI873"/>
  <c r="BH873"/>
  <c r="BG873"/>
  <c r="BF873"/>
  <c r="T873"/>
  <c r="R873"/>
  <c r="P873"/>
  <c r="BK873"/>
  <c r="J873"/>
  <c r="BE873"/>
  <c r="BI868"/>
  <c r="BH868"/>
  <c r="BG868"/>
  <c r="BF868"/>
  <c r="T868"/>
  <c r="R868"/>
  <c r="P868"/>
  <c r="BK868"/>
  <c r="J868"/>
  <c r="BE868"/>
  <c r="BI858"/>
  <c r="BH858"/>
  <c r="BG858"/>
  <c r="BF858"/>
  <c r="T858"/>
  <c r="R858"/>
  <c r="P858"/>
  <c r="BK858"/>
  <c r="J858"/>
  <c r="BE858"/>
  <c r="BI848"/>
  <c r="BH848"/>
  <c r="BG848"/>
  <c r="BF848"/>
  <c r="T848"/>
  <c r="R848"/>
  <c r="P848"/>
  <c r="BK848"/>
  <c r="J848"/>
  <c r="BE848"/>
  <c r="BI838"/>
  <c r="BH838"/>
  <c r="BG838"/>
  <c r="BF838"/>
  <c r="T838"/>
  <c r="R838"/>
  <c r="P838"/>
  <c r="BK838"/>
  <c r="J838"/>
  <c r="BE838"/>
  <c r="BI831"/>
  <c r="BH831"/>
  <c r="BG831"/>
  <c r="BF831"/>
  <c r="T831"/>
  <c r="R831"/>
  <c r="P831"/>
  <c r="BK831"/>
  <c r="J831"/>
  <c r="BE831"/>
  <c r="BI820"/>
  <c r="BH820"/>
  <c r="BG820"/>
  <c r="BF820"/>
  <c r="T820"/>
  <c r="T819"/>
  <c r="R820"/>
  <c r="R819"/>
  <c r="P820"/>
  <c r="P819"/>
  <c r="BK820"/>
  <c r="BK819"/>
  <c r="J819"/>
  <c r="J820"/>
  <c r="BE820"/>
  <c r="J109"/>
  <c r="BI814"/>
  <c r="BH814"/>
  <c r="BG814"/>
  <c r="BF814"/>
  <c r="T814"/>
  <c r="T813"/>
  <c r="R814"/>
  <c r="R813"/>
  <c r="P814"/>
  <c r="P813"/>
  <c r="BK814"/>
  <c r="BK813"/>
  <c r="J813"/>
  <c r="J814"/>
  <c r="BE814"/>
  <c r="J108"/>
  <c r="BI811"/>
  <c r="BH811"/>
  <c r="BG811"/>
  <c r="BF811"/>
  <c r="T811"/>
  <c r="R811"/>
  <c r="P811"/>
  <c r="BK811"/>
  <c r="J811"/>
  <c r="BE811"/>
  <c r="BI805"/>
  <c r="BH805"/>
  <c r="BG805"/>
  <c r="BF805"/>
  <c r="T805"/>
  <c r="R805"/>
  <c r="P805"/>
  <c r="BK805"/>
  <c r="J805"/>
  <c r="BE805"/>
  <c r="BI799"/>
  <c r="BH799"/>
  <c r="BG799"/>
  <c r="BF799"/>
  <c r="T799"/>
  <c r="R799"/>
  <c r="P799"/>
  <c r="BK799"/>
  <c r="J799"/>
  <c r="BE799"/>
  <c r="BI793"/>
  <c r="BH793"/>
  <c r="BG793"/>
  <c r="BF793"/>
  <c r="T793"/>
  <c r="R793"/>
  <c r="P793"/>
  <c r="BK793"/>
  <c r="J793"/>
  <c r="BE793"/>
  <c r="BI787"/>
  <c r="BH787"/>
  <c r="BG787"/>
  <c r="BF787"/>
  <c r="T787"/>
  <c r="R787"/>
  <c r="P787"/>
  <c r="BK787"/>
  <c r="J787"/>
  <c r="BE787"/>
  <c r="BI781"/>
  <c r="BH781"/>
  <c r="BG781"/>
  <c r="BF781"/>
  <c r="T781"/>
  <c r="R781"/>
  <c r="P781"/>
  <c r="BK781"/>
  <c r="J781"/>
  <c r="BE781"/>
  <c r="BI775"/>
  <c r="BH775"/>
  <c r="BG775"/>
  <c r="BF775"/>
  <c r="T775"/>
  <c r="R775"/>
  <c r="P775"/>
  <c r="BK775"/>
  <c r="J775"/>
  <c r="BE775"/>
  <c r="BI767"/>
  <c r="BH767"/>
  <c r="BG767"/>
  <c r="BF767"/>
  <c r="T767"/>
  <c r="R767"/>
  <c r="P767"/>
  <c r="BK767"/>
  <c r="J767"/>
  <c r="BE767"/>
  <c r="BI761"/>
  <c r="BH761"/>
  <c r="BG761"/>
  <c r="BF761"/>
  <c r="T761"/>
  <c r="R761"/>
  <c r="P761"/>
  <c r="BK761"/>
  <c r="J761"/>
  <c r="BE761"/>
  <c r="BI755"/>
  <c r="BH755"/>
  <c r="BG755"/>
  <c r="BF755"/>
  <c r="T755"/>
  <c r="R755"/>
  <c r="P755"/>
  <c r="BK755"/>
  <c r="J755"/>
  <c r="BE755"/>
  <c r="BI749"/>
  <c r="BH749"/>
  <c r="BG749"/>
  <c r="BF749"/>
  <c r="T749"/>
  <c r="R749"/>
  <c r="P749"/>
  <c r="BK749"/>
  <c r="J749"/>
  <c r="BE749"/>
  <c r="BI740"/>
  <c r="BH740"/>
  <c r="BG740"/>
  <c r="BF740"/>
  <c r="T740"/>
  <c r="R740"/>
  <c r="P740"/>
  <c r="BK740"/>
  <c r="J740"/>
  <c r="BE740"/>
  <c r="BI735"/>
  <c r="BH735"/>
  <c r="BG735"/>
  <c r="BF735"/>
  <c r="T735"/>
  <c r="R735"/>
  <c r="P735"/>
  <c r="BK735"/>
  <c r="J735"/>
  <c r="BE735"/>
  <c r="BI730"/>
  <c r="BH730"/>
  <c r="BG730"/>
  <c r="BF730"/>
  <c r="T730"/>
  <c r="R730"/>
  <c r="P730"/>
  <c r="BK730"/>
  <c r="J730"/>
  <c r="BE730"/>
  <c r="BI721"/>
  <c r="BH721"/>
  <c r="BG721"/>
  <c r="BF721"/>
  <c r="T721"/>
  <c r="T720"/>
  <c r="R721"/>
  <c r="R720"/>
  <c r="P721"/>
  <c r="P720"/>
  <c r="BK721"/>
  <c r="BK720"/>
  <c r="J720"/>
  <c r="J721"/>
  <c r="BE721"/>
  <c r="J107"/>
  <c r="BI718"/>
  <c r="BH718"/>
  <c r="BG718"/>
  <c r="BF718"/>
  <c r="T718"/>
  <c r="R718"/>
  <c r="P718"/>
  <c r="BK718"/>
  <c r="J718"/>
  <c r="BE718"/>
  <c r="BI712"/>
  <c r="BH712"/>
  <c r="BG712"/>
  <c r="BF712"/>
  <c r="T712"/>
  <c r="R712"/>
  <c r="P712"/>
  <c r="BK712"/>
  <c r="J712"/>
  <c r="BE712"/>
  <c r="BI706"/>
  <c r="BH706"/>
  <c r="BG706"/>
  <c r="BF706"/>
  <c r="T706"/>
  <c r="R706"/>
  <c r="P706"/>
  <c r="BK706"/>
  <c r="J706"/>
  <c r="BE706"/>
  <c r="BI701"/>
  <c r="BH701"/>
  <c r="BG701"/>
  <c r="BF701"/>
  <c r="T701"/>
  <c r="R701"/>
  <c r="P701"/>
  <c r="BK701"/>
  <c r="J701"/>
  <c r="BE701"/>
  <c r="BI690"/>
  <c r="BH690"/>
  <c r="BG690"/>
  <c r="BF690"/>
  <c r="T690"/>
  <c r="R690"/>
  <c r="P690"/>
  <c r="BK690"/>
  <c r="J690"/>
  <c r="BE690"/>
  <c r="BI686"/>
  <c r="BH686"/>
  <c r="BG686"/>
  <c r="BF686"/>
  <c r="T686"/>
  <c r="T685"/>
  <c r="R686"/>
  <c r="R685"/>
  <c r="P686"/>
  <c r="P685"/>
  <c r="BK686"/>
  <c r="BK685"/>
  <c r="J685"/>
  <c r="J686"/>
  <c r="BE686"/>
  <c r="J106"/>
  <c r="BI683"/>
  <c r="BH683"/>
  <c r="BG683"/>
  <c r="BF683"/>
  <c r="T683"/>
  <c r="R683"/>
  <c r="P683"/>
  <c r="BK683"/>
  <c r="J683"/>
  <c r="BE683"/>
  <c r="BI674"/>
  <c r="BH674"/>
  <c r="BG674"/>
  <c r="BF674"/>
  <c r="T674"/>
  <c r="T673"/>
  <c r="R674"/>
  <c r="R673"/>
  <c r="P674"/>
  <c r="P673"/>
  <c r="BK674"/>
  <c r="BK673"/>
  <c r="J673"/>
  <c r="J674"/>
  <c r="BE674"/>
  <c r="J105"/>
  <c r="BI671"/>
  <c r="BH671"/>
  <c r="BG671"/>
  <c r="BF671"/>
  <c r="T671"/>
  <c r="R671"/>
  <c r="P671"/>
  <c r="BK671"/>
  <c r="J671"/>
  <c r="BE671"/>
  <c r="BI663"/>
  <c r="BH663"/>
  <c r="BG663"/>
  <c r="BF663"/>
  <c r="T663"/>
  <c r="R663"/>
  <c r="P663"/>
  <c r="BK663"/>
  <c r="J663"/>
  <c r="BE663"/>
  <c r="BI652"/>
  <c r="BH652"/>
  <c r="BG652"/>
  <c r="BF652"/>
  <c r="T652"/>
  <c r="R652"/>
  <c r="P652"/>
  <c r="BK652"/>
  <c r="J652"/>
  <c r="BE652"/>
  <c r="BI642"/>
  <c r="BH642"/>
  <c r="BG642"/>
  <c r="BF642"/>
  <c r="T642"/>
  <c r="T641"/>
  <c r="T640"/>
  <c r="R642"/>
  <c r="R641"/>
  <c r="R640"/>
  <c r="P642"/>
  <c r="P641"/>
  <c r="P640"/>
  <c r="BK642"/>
  <c r="BK641"/>
  <c r="J641"/>
  <c r="BK640"/>
  <c r="J640"/>
  <c r="J642"/>
  <c r="BE642"/>
  <c r="J104"/>
  <c r="J103"/>
  <c r="BI638"/>
  <c r="BH638"/>
  <c r="BG638"/>
  <c r="BF638"/>
  <c r="T638"/>
  <c r="T637"/>
  <c r="R638"/>
  <c r="R637"/>
  <c r="P638"/>
  <c r="P637"/>
  <c r="BK638"/>
  <c r="BK637"/>
  <c r="J637"/>
  <c r="J638"/>
  <c r="BE638"/>
  <c r="J102"/>
  <c r="BI633"/>
  <c r="BH633"/>
  <c r="BG633"/>
  <c r="BF633"/>
  <c r="T633"/>
  <c r="R633"/>
  <c r="P633"/>
  <c r="BK633"/>
  <c r="J633"/>
  <c r="BE633"/>
  <c r="BI629"/>
  <c r="BH629"/>
  <c r="BG629"/>
  <c r="BF629"/>
  <c r="T629"/>
  <c r="R629"/>
  <c r="P629"/>
  <c r="BK629"/>
  <c r="J629"/>
  <c r="BE629"/>
  <c r="BI626"/>
  <c r="BH626"/>
  <c r="BG626"/>
  <c r="BF626"/>
  <c r="T626"/>
  <c r="R626"/>
  <c r="P626"/>
  <c r="BK626"/>
  <c r="J626"/>
  <c r="BE626"/>
  <c r="BI624"/>
  <c r="BH624"/>
  <c r="BG624"/>
  <c r="BF624"/>
  <c r="T624"/>
  <c r="R624"/>
  <c r="P624"/>
  <c r="BK624"/>
  <c r="J624"/>
  <c r="BE624"/>
  <c r="BI622"/>
  <c r="BH622"/>
  <c r="BG622"/>
  <c r="BF622"/>
  <c r="T622"/>
  <c r="T621"/>
  <c r="R622"/>
  <c r="R621"/>
  <c r="P622"/>
  <c r="P621"/>
  <c r="BK622"/>
  <c r="BK621"/>
  <c r="J621"/>
  <c r="J622"/>
  <c r="BE622"/>
  <c r="J101"/>
  <c r="BI616"/>
  <c r="BH616"/>
  <c r="BG616"/>
  <c r="BF616"/>
  <c r="T616"/>
  <c r="R616"/>
  <c r="P616"/>
  <c r="BK616"/>
  <c r="J616"/>
  <c r="BE616"/>
  <c r="BI608"/>
  <c r="BH608"/>
  <c r="BG608"/>
  <c r="BF608"/>
  <c r="T608"/>
  <c r="R608"/>
  <c r="P608"/>
  <c r="BK608"/>
  <c r="J608"/>
  <c r="BE608"/>
  <c r="BI601"/>
  <c r="BH601"/>
  <c r="BG601"/>
  <c r="BF601"/>
  <c r="T601"/>
  <c r="R601"/>
  <c r="P601"/>
  <c r="BK601"/>
  <c r="J601"/>
  <c r="BE601"/>
  <c r="BI596"/>
  <c r="BH596"/>
  <c r="BG596"/>
  <c r="BF596"/>
  <c r="T596"/>
  <c r="R596"/>
  <c r="P596"/>
  <c r="BK596"/>
  <c r="J596"/>
  <c r="BE596"/>
  <c r="BI586"/>
  <c r="BH586"/>
  <c r="BG586"/>
  <c r="BF586"/>
  <c r="T586"/>
  <c r="R586"/>
  <c r="P586"/>
  <c r="BK586"/>
  <c r="J586"/>
  <c r="BE586"/>
  <c r="BI580"/>
  <c r="BH580"/>
  <c r="BG580"/>
  <c r="BF580"/>
  <c r="T580"/>
  <c r="R580"/>
  <c r="P580"/>
  <c r="BK580"/>
  <c r="J580"/>
  <c r="BE580"/>
  <c r="BI574"/>
  <c r="BH574"/>
  <c r="BG574"/>
  <c r="BF574"/>
  <c r="T574"/>
  <c r="R574"/>
  <c r="P574"/>
  <c r="BK574"/>
  <c r="J574"/>
  <c r="BE574"/>
  <c r="BI569"/>
  <c r="BH569"/>
  <c r="BG569"/>
  <c r="BF569"/>
  <c r="T569"/>
  <c r="R569"/>
  <c r="P569"/>
  <c r="BK569"/>
  <c r="J569"/>
  <c r="BE569"/>
  <c r="BI564"/>
  <c r="BH564"/>
  <c r="BG564"/>
  <c r="BF564"/>
  <c r="T564"/>
  <c r="R564"/>
  <c r="P564"/>
  <c r="BK564"/>
  <c r="J564"/>
  <c r="BE564"/>
  <c r="BI558"/>
  <c r="BH558"/>
  <c r="BG558"/>
  <c r="BF558"/>
  <c r="T558"/>
  <c r="R558"/>
  <c r="P558"/>
  <c r="BK558"/>
  <c r="J558"/>
  <c r="BE558"/>
  <c r="BI552"/>
  <c r="BH552"/>
  <c r="BG552"/>
  <c r="BF552"/>
  <c r="T552"/>
  <c r="R552"/>
  <c r="P552"/>
  <c r="BK552"/>
  <c r="J552"/>
  <c r="BE552"/>
  <c r="BI547"/>
  <c r="BH547"/>
  <c r="BG547"/>
  <c r="BF547"/>
  <c r="T547"/>
  <c r="R547"/>
  <c r="P547"/>
  <c r="BK547"/>
  <c r="J547"/>
  <c r="BE547"/>
  <c r="BI542"/>
  <c r="BH542"/>
  <c r="BG542"/>
  <c r="BF542"/>
  <c r="T542"/>
  <c r="R542"/>
  <c r="P542"/>
  <c r="BK542"/>
  <c r="J542"/>
  <c r="BE542"/>
  <c r="BI536"/>
  <c r="BH536"/>
  <c r="BG536"/>
  <c r="BF536"/>
  <c r="T536"/>
  <c r="R536"/>
  <c r="P536"/>
  <c r="BK536"/>
  <c r="J536"/>
  <c r="BE536"/>
  <c r="BI530"/>
  <c r="BH530"/>
  <c r="BG530"/>
  <c r="BF530"/>
  <c r="T530"/>
  <c r="R530"/>
  <c r="P530"/>
  <c r="BK530"/>
  <c r="J530"/>
  <c r="BE530"/>
  <c r="BI524"/>
  <c r="BH524"/>
  <c r="BG524"/>
  <c r="BF524"/>
  <c r="T524"/>
  <c r="R524"/>
  <c r="P524"/>
  <c r="BK524"/>
  <c r="J524"/>
  <c r="BE524"/>
  <c r="BI508"/>
  <c r="BH508"/>
  <c r="BG508"/>
  <c r="BF508"/>
  <c r="T508"/>
  <c r="R508"/>
  <c r="P508"/>
  <c r="BK508"/>
  <c r="J508"/>
  <c r="BE508"/>
  <c r="BI486"/>
  <c r="BH486"/>
  <c r="BG486"/>
  <c r="BF486"/>
  <c r="T486"/>
  <c r="R486"/>
  <c r="P486"/>
  <c r="BK486"/>
  <c r="J486"/>
  <c r="BE486"/>
  <c r="BI464"/>
  <c r="BH464"/>
  <c r="BG464"/>
  <c r="BF464"/>
  <c r="T464"/>
  <c r="R464"/>
  <c r="P464"/>
  <c r="BK464"/>
  <c r="J464"/>
  <c r="BE464"/>
  <c r="BI460"/>
  <c r="BH460"/>
  <c r="BG460"/>
  <c r="BF460"/>
  <c r="T460"/>
  <c r="R460"/>
  <c r="P460"/>
  <c r="BK460"/>
  <c r="J460"/>
  <c r="BE460"/>
  <c r="BI456"/>
  <c r="BH456"/>
  <c r="BG456"/>
  <c r="BF456"/>
  <c r="T456"/>
  <c r="R456"/>
  <c r="P456"/>
  <c r="BK456"/>
  <c r="J456"/>
  <c r="BE456"/>
  <c r="BI452"/>
  <c r="BH452"/>
  <c r="BG452"/>
  <c r="BF452"/>
  <c r="T452"/>
  <c r="R452"/>
  <c r="P452"/>
  <c r="BK452"/>
  <c r="J452"/>
  <c r="BE452"/>
  <c r="BI446"/>
  <c r="BH446"/>
  <c r="BG446"/>
  <c r="BF446"/>
  <c r="T446"/>
  <c r="R446"/>
  <c r="P446"/>
  <c r="BK446"/>
  <c r="J446"/>
  <c r="BE446"/>
  <c r="BI442"/>
  <c r="BH442"/>
  <c r="BG442"/>
  <c r="BF442"/>
  <c r="T442"/>
  <c r="R442"/>
  <c r="P442"/>
  <c r="BK442"/>
  <c r="J442"/>
  <c r="BE442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30"/>
  <c r="BH430"/>
  <c r="BG430"/>
  <c r="BF430"/>
  <c r="T430"/>
  <c r="R430"/>
  <c r="P430"/>
  <c r="BK430"/>
  <c r="J430"/>
  <c r="BE430"/>
  <c r="BI426"/>
  <c r="BH426"/>
  <c r="BG426"/>
  <c r="BF426"/>
  <c r="T426"/>
  <c r="R426"/>
  <c r="P426"/>
  <c r="BK426"/>
  <c r="J426"/>
  <c r="BE426"/>
  <c r="BI422"/>
  <c r="BH422"/>
  <c r="BG422"/>
  <c r="BF422"/>
  <c r="T422"/>
  <c r="R422"/>
  <c r="P422"/>
  <c r="BK422"/>
  <c r="J422"/>
  <c r="BE422"/>
  <c r="BI418"/>
  <c r="BH418"/>
  <c r="BG418"/>
  <c r="BF418"/>
  <c r="T418"/>
  <c r="R418"/>
  <c r="P418"/>
  <c r="BK418"/>
  <c r="J418"/>
  <c r="BE418"/>
  <c r="BI414"/>
  <c r="BH414"/>
  <c r="BG414"/>
  <c r="BF414"/>
  <c r="T414"/>
  <c r="R414"/>
  <c r="P414"/>
  <c r="BK414"/>
  <c r="J414"/>
  <c r="BE414"/>
  <c r="BI410"/>
  <c r="BH410"/>
  <c r="BG410"/>
  <c r="BF410"/>
  <c r="T410"/>
  <c r="R410"/>
  <c r="P410"/>
  <c r="BK410"/>
  <c r="J410"/>
  <c r="BE410"/>
  <c r="BI406"/>
  <c r="BH406"/>
  <c r="BG406"/>
  <c r="BF406"/>
  <c r="T406"/>
  <c r="R406"/>
  <c r="P406"/>
  <c r="BK406"/>
  <c r="J406"/>
  <c r="BE406"/>
  <c r="BI402"/>
  <c r="BH402"/>
  <c r="BG402"/>
  <c r="BF402"/>
  <c r="T402"/>
  <c r="R402"/>
  <c r="P402"/>
  <c r="BK402"/>
  <c r="J402"/>
  <c r="BE402"/>
  <c r="BI398"/>
  <c r="BH398"/>
  <c r="BG398"/>
  <c r="BF398"/>
  <c r="T398"/>
  <c r="R398"/>
  <c r="P398"/>
  <c r="BK398"/>
  <c r="J398"/>
  <c r="BE398"/>
  <c r="BI394"/>
  <c r="BH394"/>
  <c r="BG394"/>
  <c r="BF394"/>
  <c r="T394"/>
  <c r="T393"/>
  <c r="R394"/>
  <c r="R393"/>
  <c r="P394"/>
  <c r="P393"/>
  <c r="BK394"/>
  <c r="BK393"/>
  <c r="J393"/>
  <c r="J394"/>
  <c r="BE394"/>
  <c r="J100"/>
  <c r="BI387"/>
  <c r="BH387"/>
  <c r="BG387"/>
  <c r="BF387"/>
  <c r="T387"/>
  <c r="R387"/>
  <c r="P387"/>
  <c r="BK387"/>
  <c r="J387"/>
  <c r="BE387"/>
  <c r="BI381"/>
  <c r="BH381"/>
  <c r="BG381"/>
  <c r="BF381"/>
  <c r="T381"/>
  <c r="R381"/>
  <c r="P381"/>
  <c r="BK381"/>
  <c r="J381"/>
  <c r="BE381"/>
  <c r="BI375"/>
  <c r="BH375"/>
  <c r="BG375"/>
  <c r="BF375"/>
  <c r="T375"/>
  <c r="R375"/>
  <c r="P375"/>
  <c r="BK375"/>
  <c r="J375"/>
  <c r="BE375"/>
  <c r="BI369"/>
  <c r="BH369"/>
  <c r="BG369"/>
  <c r="BF369"/>
  <c r="T369"/>
  <c r="R369"/>
  <c r="P369"/>
  <c r="BK369"/>
  <c r="J369"/>
  <c r="BE369"/>
  <c r="BI363"/>
  <c r="BH363"/>
  <c r="BG363"/>
  <c r="BF363"/>
  <c r="T363"/>
  <c r="R363"/>
  <c r="P363"/>
  <c r="BK363"/>
  <c r="J363"/>
  <c r="BE363"/>
  <c r="BI357"/>
  <c r="BH357"/>
  <c r="BG357"/>
  <c r="BF357"/>
  <c r="T357"/>
  <c r="R357"/>
  <c r="P357"/>
  <c r="BK357"/>
  <c r="J357"/>
  <c r="BE357"/>
  <c r="BI351"/>
  <c r="BH351"/>
  <c r="BG351"/>
  <c r="BF351"/>
  <c r="T351"/>
  <c r="R351"/>
  <c r="P351"/>
  <c r="BK351"/>
  <c r="J351"/>
  <c r="BE351"/>
  <c r="BI345"/>
  <c r="BH345"/>
  <c r="BG345"/>
  <c r="BF345"/>
  <c r="T345"/>
  <c r="R345"/>
  <c r="P345"/>
  <c r="BK345"/>
  <c r="J345"/>
  <c r="BE345"/>
  <c r="BI340"/>
  <c r="BH340"/>
  <c r="BG340"/>
  <c r="BF340"/>
  <c r="T340"/>
  <c r="R340"/>
  <c r="P340"/>
  <c r="BK340"/>
  <c r="J340"/>
  <c r="BE340"/>
  <c r="BI335"/>
  <c r="BH335"/>
  <c r="BG335"/>
  <c r="BF335"/>
  <c r="T335"/>
  <c r="R335"/>
  <c r="P335"/>
  <c r="BK335"/>
  <c r="J335"/>
  <c r="BE335"/>
  <c r="BI330"/>
  <c r="BH330"/>
  <c r="BG330"/>
  <c r="BF330"/>
  <c r="T330"/>
  <c r="R330"/>
  <c r="P330"/>
  <c r="BK330"/>
  <c r="J330"/>
  <c r="BE330"/>
  <c r="BI320"/>
  <c r="BH320"/>
  <c r="BG320"/>
  <c r="BF320"/>
  <c r="T320"/>
  <c r="R320"/>
  <c r="P320"/>
  <c r="BK320"/>
  <c r="J320"/>
  <c r="BE320"/>
  <c r="BI314"/>
  <c r="BH314"/>
  <c r="BG314"/>
  <c r="BF314"/>
  <c r="T314"/>
  <c r="R314"/>
  <c r="P314"/>
  <c r="BK314"/>
  <c r="J314"/>
  <c r="BE314"/>
  <c r="BI307"/>
  <c r="BH307"/>
  <c r="BG307"/>
  <c r="BF307"/>
  <c r="T307"/>
  <c r="R307"/>
  <c r="P307"/>
  <c r="BK307"/>
  <c r="J307"/>
  <c r="BE307"/>
  <c r="BI299"/>
  <c r="BH299"/>
  <c r="BG299"/>
  <c r="BF299"/>
  <c r="T299"/>
  <c r="R299"/>
  <c r="P299"/>
  <c r="BK299"/>
  <c r="J299"/>
  <c r="BE299"/>
  <c r="BI292"/>
  <c r="BH292"/>
  <c r="BG292"/>
  <c r="BF292"/>
  <c r="T292"/>
  <c r="R292"/>
  <c r="P292"/>
  <c r="BK292"/>
  <c r="J292"/>
  <c r="BE292"/>
  <c r="BI284"/>
  <c r="BH284"/>
  <c r="BG284"/>
  <c r="BF284"/>
  <c r="T284"/>
  <c r="R284"/>
  <c r="P284"/>
  <c r="BK284"/>
  <c r="J284"/>
  <c r="BE284"/>
  <c r="BI275"/>
  <c r="BH275"/>
  <c r="BG275"/>
  <c r="BF275"/>
  <c r="T275"/>
  <c r="R275"/>
  <c r="P275"/>
  <c r="BK275"/>
  <c r="J275"/>
  <c r="BE275"/>
  <c r="BI269"/>
  <c r="BH269"/>
  <c r="BG269"/>
  <c r="BF269"/>
  <c r="T269"/>
  <c r="R269"/>
  <c r="P269"/>
  <c r="BK269"/>
  <c r="J269"/>
  <c r="BE269"/>
  <c r="BI260"/>
  <c r="BH260"/>
  <c r="BG260"/>
  <c r="BF260"/>
  <c r="T260"/>
  <c r="R260"/>
  <c r="P260"/>
  <c r="BK260"/>
  <c r="J260"/>
  <c r="BE260"/>
  <c r="BI250"/>
  <c r="BH250"/>
  <c r="BG250"/>
  <c r="BF250"/>
  <c r="T250"/>
  <c r="R250"/>
  <c r="P250"/>
  <c r="BK250"/>
  <c r="J250"/>
  <c r="BE250"/>
  <c r="BI238"/>
  <c r="BH238"/>
  <c r="BG238"/>
  <c r="BF238"/>
  <c r="T238"/>
  <c r="R238"/>
  <c r="P238"/>
  <c r="BK238"/>
  <c r="J238"/>
  <c r="BE238"/>
  <c r="BI228"/>
  <c r="BH228"/>
  <c r="BG228"/>
  <c r="BF228"/>
  <c r="T228"/>
  <c r="R228"/>
  <c r="P228"/>
  <c r="BK228"/>
  <c r="J228"/>
  <c r="BE228"/>
  <c r="BI220"/>
  <c r="BH220"/>
  <c r="BG220"/>
  <c r="BF220"/>
  <c r="T220"/>
  <c r="R220"/>
  <c r="P220"/>
  <c r="BK220"/>
  <c r="J220"/>
  <c r="BE220"/>
  <c r="BI212"/>
  <c r="BH212"/>
  <c r="BG212"/>
  <c r="BF212"/>
  <c r="T212"/>
  <c r="R212"/>
  <c r="P212"/>
  <c r="BK212"/>
  <c r="J212"/>
  <c r="BE212"/>
  <c r="BI203"/>
  <c r="BH203"/>
  <c r="BG203"/>
  <c r="BF203"/>
  <c r="T203"/>
  <c r="R203"/>
  <c r="P203"/>
  <c r="BK203"/>
  <c r="J203"/>
  <c r="BE203"/>
  <c r="BI193"/>
  <c r="BH193"/>
  <c r="BG193"/>
  <c r="BF193"/>
  <c r="T193"/>
  <c r="T192"/>
  <c r="R193"/>
  <c r="R192"/>
  <c r="P193"/>
  <c r="P192"/>
  <c r="BK193"/>
  <c r="BK192"/>
  <c r="J192"/>
  <c r="J193"/>
  <c r="BE193"/>
  <c r="J99"/>
  <c r="BI183"/>
  <c r="BH183"/>
  <c r="BG183"/>
  <c r="BF183"/>
  <c r="T183"/>
  <c r="R183"/>
  <c r="P183"/>
  <c r="BK183"/>
  <c r="J183"/>
  <c r="BE183"/>
  <c r="BI175"/>
  <c r="BH175"/>
  <c r="BG175"/>
  <c r="BF175"/>
  <c r="T175"/>
  <c r="R175"/>
  <c r="P175"/>
  <c r="BK175"/>
  <c r="J175"/>
  <c r="BE175"/>
  <c r="BI169"/>
  <c r="BH169"/>
  <c r="BG169"/>
  <c r="BF169"/>
  <c r="T169"/>
  <c r="R169"/>
  <c r="P169"/>
  <c r="BK169"/>
  <c r="J169"/>
  <c r="BE169"/>
  <c r="BI163"/>
  <c r="BH163"/>
  <c r="BG163"/>
  <c r="BF163"/>
  <c r="T163"/>
  <c r="R163"/>
  <c r="P163"/>
  <c r="BK163"/>
  <c r="J163"/>
  <c r="BE163"/>
  <c r="BI156"/>
  <c r="BH156"/>
  <c r="BG156"/>
  <c r="BF156"/>
  <c r="T156"/>
  <c r="R156"/>
  <c r="P156"/>
  <c r="BK156"/>
  <c r="J156"/>
  <c r="BE156"/>
  <c r="BI150"/>
  <c r="BH150"/>
  <c r="BG150"/>
  <c r="BF150"/>
  <c r="T150"/>
  <c r="R150"/>
  <c r="P150"/>
  <c r="BK150"/>
  <c r="J150"/>
  <c r="BE150"/>
  <c r="BI144"/>
  <c r="BH144"/>
  <c r="BG144"/>
  <c r="BF144"/>
  <c r="T144"/>
  <c r="R144"/>
  <c r="P144"/>
  <c r="BK144"/>
  <c r="J144"/>
  <c r="BE144"/>
  <c r="BI138"/>
  <c r="F37"/>
  <c i="1" r="BD95"/>
  <c i="2" r="BH138"/>
  <c r="F36"/>
  <c i="1" r="BC95"/>
  <c i="2" r="BG138"/>
  <c r="F35"/>
  <c i="1" r="BB95"/>
  <c i="2" r="BF138"/>
  <c r="J34"/>
  <c i="1" r="AW95"/>
  <c i="2" r="F34"/>
  <c i="1" r="BA95"/>
  <c i="2" r="T138"/>
  <c r="T137"/>
  <c r="T136"/>
  <c r="T135"/>
  <c r="R138"/>
  <c r="R137"/>
  <c r="R136"/>
  <c r="R135"/>
  <c r="P138"/>
  <c r="P137"/>
  <c r="P136"/>
  <c r="P135"/>
  <c i="1" r="AU95"/>
  <c i="2" r="BK138"/>
  <c r="BK137"/>
  <c r="J137"/>
  <c r="BK136"/>
  <c r="J136"/>
  <c r="BK135"/>
  <c r="J135"/>
  <c r="J96"/>
  <c r="J30"/>
  <c i="1" r="AG95"/>
  <c i="2" r="J138"/>
  <c r="BE138"/>
  <c r="J33"/>
  <c i="1" r="AV95"/>
  <c i="2" r="F33"/>
  <c i="1" r="AZ95"/>
  <c i="2" r="J98"/>
  <c r="J97"/>
  <c r="J131"/>
  <c r="F131"/>
  <c r="F129"/>
  <c r="E127"/>
  <c r="J91"/>
  <c r="F91"/>
  <c r="F89"/>
  <c r="E87"/>
  <c r="J39"/>
  <c r="J24"/>
  <c r="E24"/>
  <c r="J132"/>
  <c r="J92"/>
  <c r="J23"/>
  <c r="J18"/>
  <c r="E18"/>
  <c r="F132"/>
  <c r="F92"/>
  <c r="J17"/>
  <c r="J12"/>
  <c r="J129"/>
  <c r="J89"/>
  <c r="E7"/>
  <c r="E125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<sst xmlns="http://schemas.openxmlformats.org/spreadsheetml/2006/main">
  <si>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</si>
  <si>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</si>
  <si>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</si>
  <si>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</si>
  <si>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</si>
  <si>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{dedc7b6b-216b-4427-af78-f66e8b2a994c}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</si>
  <si>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</si>
  <si>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</si>
  <si>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</si>
  <si>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</si>
  <si>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</si>
  <si>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</si>
  <si>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</si>
  <si>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</si>
  <si>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</si>
  <si>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StavbaIII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</si>
  <si>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</si>
  <si>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</si>
  <si>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Rozvoj a posílení aktivit komunitního centra Unitaria – Hašplův sál (E.3.a), Karlova 8, Anenská 5, Praha 1</t>
  </si>
  <si>
    <t>KSO:</t>
  </si>
  <si>
    <t>CC-CZ:</t>
  </si>
  <si>
    <t>Místo:</t>
  </si>
  <si>
    <t>Praha 1</t>
  </si>
  <si>
    <t>Datum:</t>
  </si>
  <si>
    <t>5.4.2019</t>
  </si>
  <si>
    <t>Zadavatel:</t>
  </si>
  <si>
    <t>IČ:</t>
  </si>
  <si>
    <t>Náboženská Společnost Českých Unitářů</t>
  </si>
  <si>
    <t>DIČ:</t>
  </si>
  <si>
    <t>Uchazeč:</t>
  </si>
  <si>
    <t>Vyplň údaj</t>
  </si>
  <si>
    <t>Projektant:</t>
  </si>
  <si>
    <t>MCA atelier s.r.o.</t>
  </si>
  <si>
    <t>True</t>
  </si>
  <si>
    <t>Zpracovatel:</t>
  </si>
  <si>
    <t xml:space="preserve"> </t>
  </si>
  <si>
    <t>Poznámka:</t>
  </si>
  <si>
    <t>Poznámka:_x000d_
a) součásti prací jsou veškeré zkoušky, potřebná měření, inspekce, uvedení zařízení do provozu, zaškolení obsluhy, provozní řády, manuály a revize v českém jazyce. Za komplexní vyzkoušení se považuje bezporuchový provoz po dobu minimálně 96 hod._x000d_
b) součástí dodávky je zpracování veškeré dílenské dokumentace a dokumentace skutečného provedení_x000d_
c) součástí dodávky je kompletní dokladová část díla nutná k získání kolaudačního souhlasu stavby_x000d_
d) v rozsahu prací zhotovitele jsou rovněž jakékoliv prvky, zařízení, práce a pomocné materiály, neuvedené v tomto soupisu výkonů, které jsou ale nezbytně nutné k dodání, instalaci, dokončení a provozování díla, včetně ztratného a prořezů (pokud není uvedeno jinak)_x000d_
e) součástí jednotkových cen jsou i vícenáklady související s výstavbou v zimním období, průběžný úklid staveniště a přilehlých komunikací, likvidaci odpadů, dočasná dopravní omezení atd._x000d_
f) 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minimálně požadavky PD._x000d_
Nedílnou součástí výkazu výměr (slepého rozpočtu) je projektová dokumentace vč. technické zprávy!_x000d_
Zpracovatel nabídky je povinen prověřit specifikace a výměry uvedené ve výkazu výměr._x000d_
V případě zjištěných rozdílů na tyto písemně upozornit v nabídce. "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</si>
  <si>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</si>
  <si>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</si>
  <si>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</si>
  <si>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</si>
  <si>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</si>
  <si>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</si>
  <si>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</si>
  <si>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</si>
  <si>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</si>
  <si>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</si>
  <si>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</si>
  <si>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</si>
  <si>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</si>
  <si>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</si>
  <si>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</si>
  <si>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</si>
  <si>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</si>
  <si>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</si>
  <si>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</si>
  <si>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</si>
  <si>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</si>
  <si>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</si>
  <si>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</si>
  <si>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</si>
  <si>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</si>
  <si>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</si>
  <si>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</si>
  <si>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</si>
  <si>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</si>
  <si>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</si>
  <si>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</si>
  <si>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</si>
  <si>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</si>
  <si>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</si>
  <si>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</si>
  <si>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</si>
  <si>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</si>
  <si>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</si>
  <si>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</si>
  <si>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</si>
  <si>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</si>
  <si>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</si>
  <si>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</si>
  <si>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</si>
  <si>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</si>
  <si>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</si>
  <si>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Stavební část</t>
  </si>
  <si>
    <t>STA</t>
  </si>
  <si>
    <t>{e4c9d664-72c0-4b7e-b667-ea2a5f94e81f}</t>
  </si>
  <si>
    <t>2</t>
  </si>
  <si>
    <t>002</t>
  </si>
  <si>
    <t>Zdravotně technické instalace</t>
  </si>
  <si>
    <t>{ee7a0ac3-05b1-4626-9585-c53ec97a53c4}</t>
  </si>
  <si>
    <t>003</t>
  </si>
  <si>
    <t>Vzduchotechnika</t>
  </si>
  <si>
    <t>{cc70a1c8-8a1c-407a-9db5-ac615a9693b9}</t>
  </si>
  <si>
    <t>004</t>
  </si>
  <si>
    <t>Vytápění</t>
  </si>
  <si>
    <t>{11ad8a53-8858-4921-81fe-5e3a68762093}</t>
  </si>
  <si>
    <t>005</t>
  </si>
  <si>
    <t>Elektroinstalace</t>
  </si>
  <si>
    <t>{e4034b81-8435-413a-9621-d1d270de07dc}</t>
  </si>
  <si>
    <t>006</t>
  </si>
  <si>
    <t>Vedlejší rozpočtové náklady</t>
  </si>
  <si>
    <t>{1976e45f-aae9-471f-a528-e8fdbb649613}</t>
  </si>
  <si>
    <t>KRYCÍ LIST SOUPISU PRACÍ</t>
  </si>
  <si>
    <t>Objekt: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</si>
  <si>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</si>
  <si>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</si>
  <si>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</si>
  <si>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</si>
  <si>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</si>
  <si>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</si>
  <si>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</si>
  <si>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</si>
  <si>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</si>
  <si>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</si>
  <si>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</si>
  <si>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</si>
  <si>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</si>
  <si>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</si>
  <si>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</si>
  <si>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</si>
  <si>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</si>
  <si>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</si>
  <si>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</si>
  <si>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</si>
  <si>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</si>
  <si>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</si>
  <si>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</si>
  <si>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</si>
  <si>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O01 - 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</si>
  <si>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</si>
  <si>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</si>
  <si>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</si>
  <si>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</si>
  <si>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</si>
  <si>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</si>
  <si>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</si>
  <si>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</si>
  <si>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</si>
  <si>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</si>
  <si>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</si>
  <si>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</si>
  <si>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</si>
  <si>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</si>
  <si>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</si>
  <si>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</si>
  <si>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</si>
  <si>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</si>
  <si>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</si>
  <si>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</si>
  <si>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pl do 0,0225 m2 ve zdivu nadzákladovém cihlami pálenými tl do 300 mm</t>
  </si>
  <si>
    <t>kus</t>
  </si>
  <si>
    <t>CS ÚRS 2019 01</t>
  </si>
  <si>
    <t>4</t>
  </si>
  <si>
    <t>-1560717721</t>
  </si>
  <si>
    <t>PP</t>
  </si>
  <si>
    <t xml:space="preserve">Zazdívka otvorů ve zdivu nadzákladovém cihlami pálenými  plochy do 0,0225 m2, ve zdi tl. do 300 mm</t>
  </si>
  <si>
    <t>VV</t>
  </si>
  <si>
    <t>"odkaz výkresu A 305 a TZ"</t>
  </si>
  <si>
    <t>"0.40a,b"</t>
  </si>
  <si>
    <t>1+1</t>
  </si>
  <si>
    <t>Součet</t>
  </si>
  <si>
    <t>317142422</t>
  </si>
  <si>
    <t>Překlad nenosný pórobetonový š 100 mm v do 250 mm na tenkovrstvou maltu dl do 1250 mm</t>
  </si>
  <si>
    <t>-2046567810</t>
  </si>
  <si>
    <t>Překlady nenosné z pórobetonu osazené do tenkého maltového lože, výšky do 250 mm, šířky překladu 100 mm, délky překladu přes 1000 do 1250 mm</t>
  </si>
  <si>
    <t>319202321</t>
  </si>
  <si>
    <t>Vyrovnání nerovného povrchu zdiva tl do 80 mm přizděním</t>
  </si>
  <si>
    <t>m2</t>
  </si>
  <si>
    <t>-1206056600</t>
  </si>
  <si>
    <t xml:space="preserve">Vyrovnání nerovného povrchu vnitřního i vnějšího zdiva  přizděním, tl. přes 30 do 80 mm</t>
  </si>
  <si>
    <t>(0,95+2)*1,2</t>
  </si>
  <si>
    <t>342272225</t>
  </si>
  <si>
    <t>Příčka z pórobetonových hladkých tvárnic na tenkovrstvou maltu tl 100 mm</t>
  </si>
  <si>
    <t>376202687</t>
  </si>
  <si>
    <t>Příčky z pórobetonových tvárnic hladkých na tenké maltové lože objemová hmotnost do 500 kg/m3, tloušťka příčky 100 mm</t>
  </si>
  <si>
    <t>(3,2+1,5)*3,12</t>
  </si>
  <si>
    <t>-0,7*2*2</t>
  </si>
  <si>
    <t>5</t>
  </si>
  <si>
    <t>342291111</t>
  </si>
  <si>
    <t>Ukotvení příček montážní polyuretanovou pěnou tl příčky do 100 mm</t>
  </si>
  <si>
    <t>m</t>
  </si>
  <si>
    <t>1287067829</t>
  </si>
  <si>
    <t xml:space="preserve">Ukotvení příček  polyuretanovou pěnou, tl. příčky do 100 mm</t>
  </si>
  <si>
    <t>(3,2+1,5)</t>
  </si>
  <si>
    <t>6</t>
  </si>
  <si>
    <t>342291121</t>
  </si>
  <si>
    <t>Ukotvení příček k cihelným konstrukcím plochými kotvami</t>
  </si>
  <si>
    <t>-404686088</t>
  </si>
  <si>
    <t xml:space="preserve">Ukotvení příček  plochými kotvami, do konstrukce cihelné</t>
  </si>
  <si>
    <t>3,12*3</t>
  </si>
  <si>
    <t>7</t>
  </si>
  <si>
    <t>346272216</t>
  </si>
  <si>
    <t>Přizdívka z pórobetonových tvárnic tl 50 mm</t>
  </si>
  <si>
    <t>-1980612817</t>
  </si>
  <si>
    <t>Přizdívky z pórobetonových tvárnic objemová hmotnost do 500 kg/m3, na tenké maltové lože, tloušťka přizdívky 50 mm</t>
  </si>
  <si>
    <t>"0.23"</t>
  </si>
  <si>
    <t>(0,4+0,75+0,4)*3,12*2</t>
  </si>
  <si>
    <t>"0.40a"</t>
  </si>
  <si>
    <t>1,4*3,12</t>
  </si>
  <si>
    <t>8</t>
  </si>
  <si>
    <t>346272256</t>
  </si>
  <si>
    <t>Přizdívka z pórobetonových tvárnic tl 150 mm</t>
  </si>
  <si>
    <t>-1268994534</t>
  </si>
  <si>
    <t>Přizdívky z pórobetonových tvárnic objemová hmotnost do 500 kg/m3, na tenké maltové lože, tloušťka přizdívky 150 mm</t>
  </si>
  <si>
    <t>"0.25"</t>
  </si>
  <si>
    <t>"WC"</t>
  </si>
  <si>
    <t>0,8*1,2</t>
  </si>
  <si>
    <t>"0.40b"</t>
  </si>
  <si>
    <t>0,95*1,2</t>
  </si>
  <si>
    <t>Úpravy povrchů, podlahy a osazování výplní</t>
  </si>
  <si>
    <t>9</t>
  </si>
  <si>
    <t>611131121</t>
  </si>
  <si>
    <t>Penetrační disperzní nátěr vnitřních stropů nanášený ručně</t>
  </si>
  <si>
    <t>1818226984</t>
  </si>
  <si>
    <t xml:space="preserve">Podkladní a spojovací vrstva vnitřních omítaných ploch  penetrace akrylát-silikonová nanášená ručně stropů</t>
  </si>
  <si>
    <t>48,79</t>
  </si>
  <si>
    <t>"0.24a"</t>
  </si>
  <si>
    <t>11,3</t>
  </si>
  <si>
    <t>"0.24b"</t>
  </si>
  <si>
    <t>2,63</t>
  </si>
  <si>
    <t>10</t>
  </si>
  <si>
    <t>611315121</t>
  </si>
  <si>
    <t>Vápenná štuková omítka rýh ve stropech šířky do 150 mm</t>
  </si>
  <si>
    <t>-335917040</t>
  </si>
  <si>
    <t>Vápenná omítka rýh štuková ve stropech, šířky rýhy do 150 mm</t>
  </si>
  <si>
    <t>5,4*0,15</t>
  </si>
  <si>
    <t>1,4*0,15</t>
  </si>
  <si>
    <t>11</t>
  </si>
  <si>
    <t>611315222</t>
  </si>
  <si>
    <t>Vápenná štuková omítka malých ploch do 0,25 m2 na stropech</t>
  </si>
  <si>
    <t>1189234866</t>
  </si>
  <si>
    <t>Vápenná omítka jednotlivých malých ploch štuková na stropech, plochy jednotlivě přes 0,09 do 0,25 m2</t>
  </si>
  <si>
    <t>12</t>
  </si>
  <si>
    <t>611315223</t>
  </si>
  <si>
    <t>Vápenná štuková omítka malých ploch do 1,0 m2 na stropech</t>
  </si>
  <si>
    <t>99479697</t>
  </si>
  <si>
    <t>Vápenná omítka jednotlivých malých ploch štuková na stropech, plochy jednotlivě přes 0,25 do 1 m2</t>
  </si>
  <si>
    <t>13</t>
  </si>
  <si>
    <t>611325421</t>
  </si>
  <si>
    <t>Oprava vnitřní vápenocementové štukové omítky stropů v rozsahu plochy do 10%</t>
  </si>
  <si>
    <t>1106499734</t>
  </si>
  <si>
    <t>Oprava vápenocementové omítky vnitřních ploch štukové dvouvrstvé, tloušťky do 20 mm a tloušťky štuku do 3 mm stropů, v rozsahu opravované plochy do 10%</t>
  </si>
  <si>
    <t>14</t>
  </si>
  <si>
    <t>612131121</t>
  </si>
  <si>
    <t>Penetrační disperzní nátěr vnitřních stěn nanášený ručně</t>
  </si>
  <si>
    <t>486791158</t>
  </si>
  <si>
    <t xml:space="preserve">Podkladní a spojovací vrstva vnitřních omítaných ploch  penetrace akrylát-silikonová nanášená ručně stěn</t>
  </si>
  <si>
    <t>9,73*3,12</t>
  </si>
  <si>
    <t>(0,4+0,75+0,4)*3,12</t>
  </si>
  <si>
    <t>1,5*3,12</t>
  </si>
  <si>
    <t>(3,2+1,5)*3,12*2</t>
  </si>
  <si>
    <t>-0,7*2*2*2</t>
  </si>
  <si>
    <t>612142001</t>
  </si>
  <si>
    <t>Potažení vnitřních stěn sklovláknitým pletivem vtlačeným do tenkovrstvé hmoty</t>
  </si>
  <si>
    <t>218451576</t>
  </si>
  <si>
    <t xml:space="preserve">Potažení vnitřních ploch pletivem  v ploše nebo pruzích, na plném podkladu sklovláknitým vtlačením do tmelu stěn</t>
  </si>
  <si>
    <t>"V04"</t>
  </si>
  <si>
    <t>16</t>
  </si>
  <si>
    <t>612311131</t>
  </si>
  <si>
    <t>Potažení vnitřních stěn vápenným štukem tloušťky do 3 mm</t>
  </si>
  <si>
    <t>-734565068</t>
  </si>
  <si>
    <t>Potažení vnitřních ploch štukem tloušťky do 3 mm svislých konstrukcí stěn</t>
  </si>
  <si>
    <t>17</t>
  </si>
  <si>
    <t>612315121</t>
  </si>
  <si>
    <t>Vápenná štuková omítka rýh ve stěnách šířky do 150 mm</t>
  </si>
  <si>
    <t>-944693290</t>
  </si>
  <si>
    <t>Vápenná omítka rýh štuková ve stěnách, šířky rýhy do 150 mm</t>
  </si>
  <si>
    <t>(3,2+3,2)*0,15</t>
  </si>
  <si>
    <t>18</t>
  </si>
  <si>
    <t>612321141</t>
  </si>
  <si>
    <t>Vápenocementová omítka štuková dvouvrstvá vnitřních stěn nanášená ručně</t>
  </si>
  <si>
    <t>1956527576</t>
  </si>
  <si>
    <t xml:space="preserve">Omítka vápenocementová vnitřních ploch  nanášená ručně dvouvrstvá, tloušťky jádrové omítky do 10 mm a tloušťky štuku do 3 mm štuková svislých konstrukcí stěn</t>
  </si>
  <si>
    <t>"V06"</t>
  </si>
  <si>
    <t>19</t>
  </si>
  <si>
    <t>612321191</t>
  </si>
  <si>
    <t>Příplatek k vápenocementové omítce vnitřních stěn za každých dalších 5 mm tloušťky ručně</t>
  </si>
  <si>
    <t>-1950309389</t>
  </si>
  <si>
    <t xml:space="preserve">Omítka vápenocementová vnitřních ploch  nanášená ručně Příplatek k cenám za každých dalších i započatých 5 mm tloušťky omítky přes 10 mm stěn</t>
  </si>
  <si>
    <t>20</t>
  </si>
  <si>
    <t>612321205.R</t>
  </si>
  <si>
    <t>Příplatek k vápenocementové omítce vnitřních stěn za omítníky</t>
  </si>
  <si>
    <t>1099236745</t>
  </si>
  <si>
    <t>612325302</t>
  </si>
  <si>
    <t>Vápenocementová štuková omítka ostění nebo nadpraží</t>
  </si>
  <si>
    <t>471988909</t>
  </si>
  <si>
    <t>Vápenocementová omítka ostění nebo nadpraží štuková</t>
  </si>
  <si>
    <t>(1,5+2+1,5)*0,35*3</t>
  </si>
  <si>
    <t>(1,5+2+1,5)*0,35*1</t>
  </si>
  <si>
    <t>22</t>
  </si>
  <si>
    <t>612325413</t>
  </si>
  <si>
    <t>Oprava vnitřní vápenocementové hladké omítky stěn v rozsahu plochy do 50%</t>
  </si>
  <si>
    <t>1401159048</t>
  </si>
  <si>
    <t>Oprava vápenocementové omítky vnitřních ploch hladké, tloušťky do 20 mm stěn, v rozsahu opravované plochy přes 30 do 50%</t>
  </si>
  <si>
    <t>"V07"</t>
  </si>
  <si>
    <t>(1,45+0,8+1,45+0,8+0,95+1,4+2+1,4)*3,12</t>
  </si>
  <si>
    <t>-0,7*2</t>
  </si>
  <si>
    <t>23</t>
  </si>
  <si>
    <t>612325422</t>
  </si>
  <si>
    <t>Oprava vnitřní vápenocementové štukové omítky stěn v rozsahu plochy do 30%</t>
  </si>
  <si>
    <t>650287768</t>
  </si>
  <si>
    <t>Oprava vápenocementové omítky vnitřních ploch štukové dvouvrstvé, tloušťky do 20 mm a tloušťky štuku do 3 mm stěn, v rozsahu opravované plochy přes 10 do 30%</t>
  </si>
  <si>
    <t>"V01"</t>
  </si>
  <si>
    <t>(5,27+0,7+9,335+1,87+1,85+1,85+4+4)*3,12</t>
  </si>
  <si>
    <t>24</t>
  </si>
  <si>
    <t>619991001</t>
  </si>
  <si>
    <t>Zakrytí podlah fólií přilepenou lepící páskou</t>
  </si>
  <si>
    <t>-1901478703</t>
  </si>
  <si>
    <t xml:space="preserve">Zakrytí vnitřních ploch před znečištěním  včetně pozdějšího odkrytí podlah fólií přilepenou lepící páskou</t>
  </si>
  <si>
    <t>25</t>
  </si>
  <si>
    <t>619991011</t>
  </si>
  <si>
    <t>Obalení konstrukcí a prvků fólií přilepenou lepící páskou</t>
  </si>
  <si>
    <t>-1360707109</t>
  </si>
  <si>
    <t xml:space="preserve">Zakrytí vnitřních ploch před znečištěním  včetně pozdějšího odkrytí konstrukcí a prvků obalením fólií a přelepením páskou</t>
  </si>
  <si>
    <t>26</t>
  </si>
  <si>
    <t>619995001</t>
  </si>
  <si>
    <t>Začištění omítek kolem oken, dveří, podlah nebo obkladů</t>
  </si>
  <si>
    <t>1056130438</t>
  </si>
  <si>
    <t xml:space="preserve">Začištění omítek (s dodáním hmot)  kolem oken, dveří, podlah, obkladů apod.</t>
  </si>
  <si>
    <t>(2+0,7+2)*3</t>
  </si>
  <si>
    <t>27</t>
  </si>
  <si>
    <t>629991012</t>
  </si>
  <si>
    <t>Zakrytí výplní otvorů fólií přilepenou na začišťovací lišty</t>
  </si>
  <si>
    <t>-320104048</t>
  </si>
  <si>
    <t xml:space="preserve">Zakrytí vnějších ploch před znečištěním  včetně pozdějšího odkrytí výplní otvorů a svislých ploch fólií přilepenou na začišťovací lištu</t>
  </si>
  <si>
    <t>2,26*1,35*4</t>
  </si>
  <si>
    <t>28</t>
  </si>
  <si>
    <t>631311125</t>
  </si>
  <si>
    <t>Mazanina tl do 120 mm z betonu prostého bez zvýšených nároků na prostředí tř. C 20/25</t>
  </si>
  <si>
    <t>m3</t>
  </si>
  <si>
    <t>-1968288554</t>
  </si>
  <si>
    <t xml:space="preserve">Mazanina z betonu  prostého bez zvýšených nároků na prostředí tl. přes 80 do 120 mm tř. C 20/25</t>
  </si>
  <si>
    <t>1,4*0,1</t>
  </si>
  <si>
    <t>29</t>
  </si>
  <si>
    <t>631319173</t>
  </si>
  <si>
    <t>Příplatek k mazanině tl do 120 mm za stržení povrchu spodní vrstvy před vložením výztuže</t>
  </si>
  <si>
    <t>-2082369257</t>
  </si>
  <si>
    <t xml:space="preserve">Příplatek k cenám mazanin  za stržení povrchu spodní vrstvy mazaniny latí před vložením výztuže nebo pletiva pro tl. obou vrstev mazaniny přes 80 do 120 mm</t>
  </si>
  <si>
    <t>30</t>
  </si>
  <si>
    <t>631362021</t>
  </si>
  <si>
    <t>Výztuž mazanin svařovanými sítěmi Kari</t>
  </si>
  <si>
    <t>t</t>
  </si>
  <si>
    <t>-22307273</t>
  </si>
  <si>
    <t xml:space="preserve">Výztuž mazanin  ze svařovaných sítí z drátů typu KARI</t>
  </si>
  <si>
    <t>1,4/6*0,0182*1,15</t>
  </si>
  <si>
    <t>31</t>
  </si>
  <si>
    <t>642942111</t>
  </si>
  <si>
    <t>Osazování zárubní nebo rámů dveřních kovových do 2,5 m2 na MC</t>
  </si>
  <si>
    <t>-499792444</t>
  </si>
  <si>
    <t xml:space="preserve">Osazování zárubní nebo rámů kovových dveřních  lisovaných nebo z úhelníků bez dveřních křídel, na cementovou maltu, plochy otvoru do 2,5 m2</t>
  </si>
  <si>
    <t>32</t>
  </si>
  <si>
    <t>M</t>
  </si>
  <si>
    <t>55331348</t>
  </si>
  <si>
    <t>zárubeň ocelová pro pórobeton 100 700 levá,pravá</t>
  </si>
  <si>
    <t>1112202534</t>
  </si>
  <si>
    <t>33</t>
  </si>
  <si>
    <t>644941121</t>
  </si>
  <si>
    <t>Montáž průchodky k větrací mřížce se zhotovením otvoru v tepelné izolaci</t>
  </si>
  <si>
    <t>969185593</t>
  </si>
  <si>
    <t xml:space="preserve">Montáž průvětrníků nebo mřížek odvětrávacích  montáž průchodky (trubky) se zhotovením otvoru v tepelné izolaci</t>
  </si>
  <si>
    <t>12*2</t>
  </si>
  <si>
    <t>34</t>
  </si>
  <si>
    <t>28377610</t>
  </si>
  <si>
    <t>tvarovka průchodka pro drenážní nopové fólie</t>
  </si>
  <si>
    <t>-1087211929</t>
  </si>
  <si>
    <t>35</t>
  </si>
  <si>
    <t>56245650</t>
  </si>
  <si>
    <t>mřížka větrací kruhová plast se síťovinou 75mm</t>
  </si>
  <si>
    <t>1267637481</t>
  </si>
  <si>
    <t>Ostatní konstrukce a práce, bourání</t>
  </si>
  <si>
    <t>36</t>
  </si>
  <si>
    <t>911111115.R</t>
  </si>
  <si>
    <t>Vzorkování výrobků - předložení k odsouhlasení - pouze vzorky povrchů</t>
  </si>
  <si>
    <t>-1051179999</t>
  </si>
  <si>
    <t>37</t>
  </si>
  <si>
    <t>911111180.R</t>
  </si>
  <si>
    <t xml:space="preserve">VZT odvětrání WC a koupelny dle PD VZT do komínového průduchu, před zaústěním provést kominický průzkum, průduchy vyvložkovat - ostatní TZ a PD  </t>
  </si>
  <si>
    <t>-1447218641</t>
  </si>
  <si>
    <t>38</t>
  </si>
  <si>
    <t>911111181.R</t>
  </si>
  <si>
    <t xml:space="preserve">Stávající průduchy stropními konstrukcemi ca 400x300mm zvětšit na ca 700x400mm, statické posílení volného konce desky šroubovanými nosníky (viz statická část) - ostatní TZ a PD  </t>
  </si>
  <si>
    <t>-1683094331</t>
  </si>
  <si>
    <t>39</t>
  </si>
  <si>
    <t>911111198.R</t>
  </si>
  <si>
    <t>Demontážní práce řemesel (zrušit stávající repro, stávající VZT, elektro, ZTI, atd.) - ostatní TZ a PD</t>
  </si>
  <si>
    <t>-1535295889</t>
  </si>
  <si>
    <t>"odkaz výkresu A 304 a TZ"</t>
  </si>
  <si>
    <t>40</t>
  </si>
  <si>
    <t>911111199.R</t>
  </si>
  <si>
    <t>Stavební přípomoce, zednické a bourací práce (nespecifikované práce, přizdívky, výklenky, sondy, prostupy, rýhy, začištění prostupů, atd.) vč. dodávky materiálu - ostatní TZ a PD</t>
  </si>
  <si>
    <t>1584947892</t>
  </si>
  <si>
    <t>41</t>
  </si>
  <si>
    <t>911111200.R</t>
  </si>
  <si>
    <t>Stavební přípomoce řemesel - zednické (nespecifikované práce, prostupy, rýhy, začištění prostupů, atd.) vč. dodávky materiálu - ostatní TZ a PD</t>
  </si>
  <si>
    <t>691452857</t>
  </si>
  <si>
    <t>42</t>
  </si>
  <si>
    <t>911111203.R</t>
  </si>
  <si>
    <t>Vyklizení místností - ostatní TZ a PD</t>
  </si>
  <si>
    <t>-94264483</t>
  </si>
  <si>
    <t>43</t>
  </si>
  <si>
    <t>911111210.R</t>
  </si>
  <si>
    <t>Stavební úpravy řemesel - (úpravy stávajících rozvodů, zasekání svítidel, atd.) vč. dodávky materiálu - ostatní TZ a PD</t>
  </si>
  <si>
    <t>1284181458</t>
  </si>
  <si>
    <t>44</t>
  </si>
  <si>
    <t>911111262.R</t>
  </si>
  <si>
    <t>Ochrana a zakrytí stávajícího vybavení (zrcadlo 5x2m) - ostatní TZ a PD</t>
  </si>
  <si>
    <t>-55819706</t>
  </si>
  <si>
    <t>45</t>
  </si>
  <si>
    <t>911111510.R</t>
  </si>
  <si>
    <t>Montáž a dodávka protipořárních prostupů PBŘ - ostatní TZ a PD</t>
  </si>
  <si>
    <t>-309324720</t>
  </si>
  <si>
    <t>46</t>
  </si>
  <si>
    <t>911111520.R</t>
  </si>
  <si>
    <t>Montáž a dodávka výstražných bezpečnostních značek PBŘ - ostatní TZ a PD</t>
  </si>
  <si>
    <t>-674889217</t>
  </si>
  <si>
    <t>47</t>
  </si>
  <si>
    <t>911111525.R</t>
  </si>
  <si>
    <t>Montáž hasícího přístroje - ostatní TZ a PD</t>
  </si>
  <si>
    <t>1318294761</t>
  </si>
  <si>
    <t>48</t>
  </si>
  <si>
    <t>449321121.R</t>
  </si>
  <si>
    <t>přístroj hasicí ruční práškový PG 6 (21A/113B)</t>
  </si>
  <si>
    <t>-987558022</t>
  </si>
  <si>
    <t>49</t>
  </si>
  <si>
    <t>911113511.R</t>
  </si>
  <si>
    <t>K01 - renovace žulových schodů, 1500x300x160mm - ostatní TZ a PD</t>
  </si>
  <si>
    <t>564250114</t>
  </si>
  <si>
    <t xml:space="preserve">renovace 5 žulových schodů
- odstranit koberec
- důkladné kompletní vyčištění, vydrhnutí, vyčištění, stabilizace  povrchu proti nečistotám.
- Aqua čistič Ultra 2000 (na barevné lokální kaňky)
- Aqua čistič SI (celoplošné čistění)</t>
  </si>
  <si>
    <t>P</t>
  </si>
  <si>
    <t xml:space="preserve">Poznámka k položce:_x000d_
renovace žulových schodů včetně soklu v celém domě (včetně 2 schodů u vstupních dveří a 5 schodů do Hašplovy síně)_x000d_
důkladné kompletní vyčištění, plus lokálních nečistot (kaňky laků, signální žluté čáry, žvýkačky apod.), vydrhnutí, vyčištění, stabilizace  povrchu proti nečistotám._x000d_
Aqua čistič Ultra 2000 (na barevné lokální kaňky)_x000d_
Aqua čistič SI (celoplošné čistění)_x000d_
Aqua (celoplošná hydrofobizace)</t>
  </si>
  <si>
    <t>50</t>
  </si>
  <si>
    <t>911114201.R</t>
  </si>
  <si>
    <t>K01 - rekonstrukce podlahy v sálu - odstranění stávajícího schodu - ostatní TZ a PD</t>
  </si>
  <si>
    <t>-1506853161</t>
  </si>
  <si>
    <t>51</t>
  </si>
  <si>
    <t>911114232.R</t>
  </si>
  <si>
    <t>Odstranění schodového podia - ostatní TZ a PD</t>
  </si>
  <si>
    <t>1223133008</t>
  </si>
  <si>
    <t>52</t>
  </si>
  <si>
    <t>911114233.R</t>
  </si>
  <si>
    <t>Odstranění stávajícího závěsu - ostatní TZ a PD</t>
  </si>
  <si>
    <t>766382627</t>
  </si>
  <si>
    <t>53</t>
  </si>
  <si>
    <t>949101111</t>
  </si>
  <si>
    <t>Lešení pomocné pro objekty pozemních staveb s lešeňovou podlahou v do 1,9 m zatížení do 150 kg/m2</t>
  </si>
  <si>
    <t>1431170071</t>
  </si>
  <si>
    <t xml:space="preserve">Lešení pomocné pracovní pro objekty pozemních staveb  pro zatížení do 150 kg/m2, o výšce lešeňové podlahy do 1,9 m</t>
  </si>
  <si>
    <t>"Hašplova síň"</t>
  </si>
  <si>
    <t>"0.24"</t>
  </si>
  <si>
    <t>"předsíň Hašplovy síně"</t>
  </si>
  <si>
    <t>"schodiště"</t>
  </si>
  <si>
    <t>1,23</t>
  </si>
  <si>
    <t>"koupelna"</t>
  </si>
  <si>
    <t>2,89</t>
  </si>
  <si>
    <t>1,27</t>
  </si>
  <si>
    <t>54</t>
  </si>
  <si>
    <t>952901111</t>
  </si>
  <si>
    <t>Vyčištění budov bytové a občanské výstavby při výšce podlaží do 4 m</t>
  </si>
  <si>
    <t>-1596600011</t>
  </si>
  <si>
    <t xml:space="preserve">Vyčištění budov nebo objektů před předáním do užívání  budov bytové nebo občanské výstavby, světlé výšky podlaží do 4 m</t>
  </si>
  <si>
    <t>55</t>
  </si>
  <si>
    <t>952902121</t>
  </si>
  <si>
    <t>Čištění budov zametení drsných podlah</t>
  </si>
  <si>
    <t>-1037189145</t>
  </si>
  <si>
    <t xml:space="preserve">Čištění budov při provádění oprav a udržovacích prací  podlah drsných nebo chodníků zametením</t>
  </si>
  <si>
    <t>"HAŠPLOVA SÍŇ"</t>
  </si>
  <si>
    <t>"PŘEDSÍŇ HAŠPLOVY SÍNĚ"</t>
  </si>
  <si>
    <t>"SCHODIŠTĚ"</t>
  </si>
  <si>
    <t>"WC1"</t>
  </si>
  <si>
    <t>56</t>
  </si>
  <si>
    <t>962031132</t>
  </si>
  <si>
    <t>Bourání příček z cihel pálených na MVC tl do 100 mm</t>
  </si>
  <si>
    <t>416991997</t>
  </si>
  <si>
    <t xml:space="preserve">Bourání příček z cihel, tvárnic nebo příčkovek  z cihel pálených, plných nebo dutých na maltu vápennou nebo vápenocementovou, tl. do 100 mm</t>
  </si>
  <si>
    <t>3,2*3,1</t>
  </si>
  <si>
    <t>-0,6*2</t>
  </si>
  <si>
    <t>57</t>
  </si>
  <si>
    <t>962031133</t>
  </si>
  <si>
    <t>Bourání příček z cihel pálených na MVC tl do 150 mm</t>
  </si>
  <si>
    <t>-256027592</t>
  </si>
  <si>
    <t xml:space="preserve">Bourání příček z cihel, tvárnic nebo příčkovek  z cihel pálených, plných nebo dutých na maltu vápennou nebo vápenocementovou, tl. do 150 mm</t>
  </si>
  <si>
    <t>4,95*3,1</t>
  </si>
  <si>
    <t>-1,45*2</t>
  </si>
  <si>
    <t>58</t>
  </si>
  <si>
    <t>965042131</t>
  </si>
  <si>
    <t>Bourání podkladů pod dlažby nebo mazanin betonových nebo z litého asfaltu tl do 100 mm pl do 4 m2</t>
  </si>
  <si>
    <t>172410137</t>
  </si>
  <si>
    <t>Bourání mazanin betonových nebo z litého asfaltu tl. do 100 mm, plochy do 4 m2</t>
  </si>
  <si>
    <t>59</t>
  </si>
  <si>
    <t>965046111</t>
  </si>
  <si>
    <t>Broušení stávajících betonových podlah úběr do 3 mm</t>
  </si>
  <si>
    <t>60696509</t>
  </si>
  <si>
    <t>6-1,4</t>
  </si>
  <si>
    <t>60</t>
  </si>
  <si>
    <t>965081213</t>
  </si>
  <si>
    <t>Bourání podlah z dlaždic keramických nebo xylolitových tl do 10 mm plochy přes 1 m2</t>
  </si>
  <si>
    <t>104040474</t>
  </si>
  <si>
    <t>Bourání podlah z dlaždic bez podkladního lože nebo mazaniny, s jakoukoliv výplní spár keramických nebo xylolitových tl. do 10 mm, plochy přes 1 m2</t>
  </si>
  <si>
    <t>61</t>
  </si>
  <si>
    <t>967031132</t>
  </si>
  <si>
    <t>Přisekání rovných ostění v cihelném zdivu na MV nebo MVC</t>
  </si>
  <si>
    <t>-421116392</t>
  </si>
  <si>
    <t xml:space="preserve">Přisekání (špicování) plošné nebo rovných ostění zdiva z cihel pálených  rovných ostění, bez odstupu, po hrubém vybourání otvorů, na maltu vápennou nebo vápenocementovou</t>
  </si>
  <si>
    <t>3,2*2*0,15</t>
  </si>
  <si>
    <t>3,2*3*0,1</t>
  </si>
  <si>
    <t>62</t>
  </si>
  <si>
    <t>967031732</t>
  </si>
  <si>
    <t>Přisekání plošné zdiva z cihel pálených na MV nebo MVC tl do 100 mm</t>
  </si>
  <si>
    <t>385263850</t>
  </si>
  <si>
    <t xml:space="preserve">Přisekání (špicování) plošné nebo rovných ostění zdiva z cihel pálených  plošné, na maltu vápennou nebo vápenocementovou, tl. na maltu vápennou nebo vápenocementovou, tl. do 100 mm</t>
  </si>
  <si>
    <t>9,73*3,12*0,3</t>
  </si>
  <si>
    <t>1,5*3,12*0,3</t>
  </si>
  <si>
    <t>63</t>
  </si>
  <si>
    <t>968072455</t>
  </si>
  <si>
    <t>Vybourání kovových dveřních zárubní pl do 2 m2</t>
  </si>
  <si>
    <t>480404207</t>
  </si>
  <si>
    <t xml:space="preserve">Vybourání kovových rámů oken s křídly, dveřních zárubní, vrat, stěn, ostění nebo obkladů  dveřních zárubní, plochy do 2 m2</t>
  </si>
  <si>
    <t>0,6*2</t>
  </si>
  <si>
    <t>64</t>
  </si>
  <si>
    <t>968072456</t>
  </si>
  <si>
    <t>Vybourání kovových dveřních zárubní pl přes 2 m2</t>
  </si>
  <si>
    <t>-131950543</t>
  </si>
  <si>
    <t xml:space="preserve">Vybourání kovových rámů oken s křídly, dveřních zárubní, vrat, stěn, ostění nebo obkladů  dveřních zárubní, plochy přes 2 m2</t>
  </si>
  <si>
    <t>1,45*2</t>
  </si>
  <si>
    <t>65</t>
  </si>
  <si>
    <t>977151123</t>
  </si>
  <si>
    <t>Jádrové vrty diamantovými korunkami do D 150 mm do stavebních materiálů - stabilizace podlahy</t>
  </si>
  <si>
    <t>2094899147</t>
  </si>
  <si>
    <t>Jádrové vrty diamantovými korunkami do stavebních materiálů (železobetonu, betonu, cihel, obkladů, dlažeb, kamene) průměru přes 130 do 150 mm</t>
  </si>
  <si>
    <t>0,55</t>
  </si>
  <si>
    <t>66</t>
  </si>
  <si>
    <t>977311112</t>
  </si>
  <si>
    <t>Řezání stávajících betonových mazanin nevyztužených hl do 100 mm</t>
  </si>
  <si>
    <t>683992013</t>
  </si>
  <si>
    <t>Řezání stávajících betonových mazanin bez vyztužení hloubky přes 50 do 100 mm</t>
  </si>
  <si>
    <t>1,4</t>
  </si>
  <si>
    <t>67</t>
  </si>
  <si>
    <t>978011121</t>
  </si>
  <si>
    <t>Otlučení (osekání) vnitřní vápenné nebo vápenocementové omítky stropů v rozsahu do 10 %</t>
  </si>
  <si>
    <t>337432030</t>
  </si>
  <si>
    <t>Otlučení vápenných nebo vápenocementových omítek vnitřních ploch stropů, v rozsahu přes 5 do 10 %</t>
  </si>
  <si>
    <t>11,30</t>
  </si>
  <si>
    <t>68</t>
  </si>
  <si>
    <t>978013141</t>
  </si>
  <si>
    <t>Otlučení (osekání) vnitřní vápenné nebo vápenocementové omítky stěn v rozsahu do 30 %</t>
  </si>
  <si>
    <t>1427392713</t>
  </si>
  <si>
    <t>Otlučení vápenných nebo vápenocementových omítek vnitřních ploch stěn s vyškrabáním spar, s očištěním zdiva, v rozsahu přes 10 do 30 %</t>
  </si>
  <si>
    <t>69</t>
  </si>
  <si>
    <t>978013161</t>
  </si>
  <si>
    <t>Otlučení (osekání) vnitřní vápenné nebo vápenocementové omítky stěn v rozsahu do 50 %</t>
  </si>
  <si>
    <t>-912113647</t>
  </si>
  <si>
    <t>Otlučení vápenných nebo vápenocementových omítek vnitřních ploch stěn s vyškrabáním spar, s očištěním zdiva, v rozsahu přes 30 do 50 %</t>
  </si>
  <si>
    <t>70</t>
  </si>
  <si>
    <t>978013191</t>
  </si>
  <si>
    <t>Otlučení (osekání) vnitřní vápenné nebo vápenocementové omítky stěn v rozsahu do 100 %</t>
  </si>
  <si>
    <t>1708403887</t>
  </si>
  <si>
    <t>Otlučení vápenných nebo vápenocementových omítek vnitřních ploch stěn s vyškrabáním spar, s očištěním zdiva, v rozsahu přes 50 do 100 %</t>
  </si>
  <si>
    <t>71</t>
  </si>
  <si>
    <t>978059541</t>
  </si>
  <si>
    <t>Odsekání a odebrání obkladů stěn z vnitřních obkládaček plochy přes 1 m2</t>
  </si>
  <si>
    <t>1501080823</t>
  </si>
  <si>
    <t xml:space="preserve">Odsekání obkladů  stěn včetně otlučení podkladní omítky až na zdivo z obkládaček vnitřních, z jakýchkoliv materiálů, plochy přes 1 m2</t>
  </si>
  <si>
    <t>997</t>
  </si>
  <si>
    <t>Přesun sutě</t>
  </si>
  <si>
    <t>72</t>
  </si>
  <si>
    <t>997013154</t>
  </si>
  <si>
    <t>Vnitrostaveništní doprava suti a vybouraných hmot pro budovy v do 15 m s omezením mechanizace</t>
  </si>
  <si>
    <t>-59295489</t>
  </si>
  <si>
    <t xml:space="preserve">Vnitrostaveništní doprava suti a vybouraných hmot  vodorovně do 50 m svisle s omezením mechanizace pro budovy a haly výšky přes 12 do 15 m</t>
  </si>
  <si>
    <t>73</t>
  </si>
  <si>
    <t>997013501</t>
  </si>
  <si>
    <t>Odvoz suti a vybouraných hmot na skládku nebo meziskládku do 1 km se složením</t>
  </si>
  <si>
    <t>1614006438</t>
  </si>
  <si>
    <t xml:space="preserve">Odvoz suti a vybouraných hmot na skládku nebo meziskládku  se složením, na vzdálenost do 1 km</t>
  </si>
  <si>
    <t>74</t>
  </si>
  <si>
    <t>997013509</t>
  </si>
  <si>
    <t>Příplatek k odvozu suti a vybouraných hmot na skládku ZKD 1 km přes 1 km</t>
  </si>
  <si>
    <t>-125574845</t>
  </si>
  <si>
    <t xml:space="preserve">Odvoz suti a vybouraných hmot na skládku nebo meziskládku  se složením, na vzdálenost Příplatek k ceně za každý další i započatý 1 km přes 1 km</t>
  </si>
  <si>
    <t>12,179*24 'Přepočtené koeficientem množství</t>
  </si>
  <si>
    <t>75</t>
  </si>
  <si>
    <t>997013801</t>
  </si>
  <si>
    <t>Poplatek za uložení na skládce (skládkovné) stavebního odpadu betonového kód odpadu 170 101</t>
  </si>
  <si>
    <t>1738925071</t>
  </si>
  <si>
    <t>Poplatek za uložení stavebního odpadu na skládce (skládkovné) z prostého betonu zatříděného do Katalogu odpadů pod kódem 170 101</t>
  </si>
  <si>
    <t>0,308</t>
  </si>
  <si>
    <t>76</t>
  </si>
  <si>
    <t>997013803</t>
  </si>
  <si>
    <t>Poplatek za uložení na skládce (skládkovné) stavebního odpadu cihelného kód odpadu 170 102</t>
  </si>
  <si>
    <t>-92295587</t>
  </si>
  <si>
    <t>Poplatek za uložení stavebního odpadu na skládce (skládkovné) cihelného zatříděného do Katalogu odpadů pod kódem 170 102</t>
  </si>
  <si>
    <t>11,966-0,308</t>
  </si>
  <si>
    <t>998</t>
  </si>
  <si>
    <t>Přesun hmot</t>
  </si>
  <si>
    <t>77</t>
  </si>
  <si>
    <t>998011003</t>
  </si>
  <si>
    <t>Přesun hmot pro budovy zděné v do 24 m</t>
  </si>
  <si>
    <t>-640234939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</si>
  <si>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</si>
  <si>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</si>
  <si>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</si>
  <si>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</si>
  <si>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</si>
  <si>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78</t>
  </si>
  <si>
    <t>711113115.R</t>
  </si>
  <si>
    <t>Izolace proti zemní vlhkosti na vodorovné ploše za studena těsnicí hmotou, vč. pásky</t>
  </si>
  <si>
    <t>-971217586</t>
  </si>
  <si>
    <t>Izolace proti zemní vlhkosti natěradly a tmely za studena na ploše vodorovné V těsnicí hmotou dvousložkovou bitumenovou</t>
  </si>
  <si>
    <t>79</t>
  </si>
  <si>
    <t>711113125.R</t>
  </si>
  <si>
    <t>Izolace proti zemní vlhkosti na svislé ploše za studena těsnicí hmotou, vč. pásky</t>
  </si>
  <si>
    <t>1087764591</t>
  </si>
  <si>
    <t>Izolace proti zemní vlhkosti natěradly a tmely za studena na ploše svislé S těsnicí hmotou dvousložkovou bitumenovou</t>
  </si>
  <si>
    <t>(0,8+1,45+0,3+1,45)*0,3</t>
  </si>
  <si>
    <t>(2+1,4+1,3+1,4)*0,3</t>
  </si>
  <si>
    <t>7,5+1,2</t>
  </si>
  <si>
    <t>(0,95+1,4+0,25+1,4)*0,3</t>
  </si>
  <si>
    <t>80</t>
  </si>
  <si>
    <t>711161232</t>
  </si>
  <si>
    <t>Izolace proti zemní vlhkosti nopovou fólií s integrovanou mřížkou svislá, nopek v 8,0 mm, tl do 0,6 mm</t>
  </si>
  <si>
    <t>991539358</t>
  </si>
  <si>
    <t>Izolace proti zemní vlhkosti a beztlakové vodě nopovými fóliemi na ploše svislé S vrstva ochranná, odvětrávací a drenážní s integrovanou mřížkou pro aplikaci omítky výška nopku 8,0 mm, tl. fólie do 0,6 mm</t>
  </si>
  <si>
    <t>81</t>
  </si>
  <si>
    <t>998711103</t>
  </si>
  <si>
    <t>Přesun hmot tonážní pro izolace proti vodě, vlhkosti a plynům v objektech výšky do 60 m</t>
  </si>
  <si>
    <t>-178127320</t>
  </si>
  <si>
    <t xml:space="preserve">Přesun hmot pro izolace proti vodě, vlhkosti a plynům  stanovený z hmotnosti přesunovaného materiálu vodorovná dopravní vzdálenost do 50 m v objektech výšky přes 12 do 60 m</t>
  </si>
  <si>
    <t>762</t>
  </si>
  <si>
    <t>Konstrukce tesařské</t>
  </si>
  <si>
    <t>82</t>
  </si>
  <si>
    <t>762511233</t>
  </si>
  <si>
    <t>Podlahové kce podkladové z desek OSB tl 15 mm broušených na pero a drážku lepených</t>
  </si>
  <si>
    <t>507067199</t>
  </si>
  <si>
    <t>Podlahové konstrukce podkladové z dřevoštěpkových desek OSB jednovrstvých lepených na pero a drážku broušených, tloušťky desky 15 mm</t>
  </si>
  <si>
    <t>"H11"</t>
  </si>
  <si>
    <t>83</t>
  </si>
  <si>
    <t>998762103</t>
  </si>
  <si>
    <t>Přesun hmot tonážní pro kce tesařské v objektech v do 24 m</t>
  </si>
  <si>
    <t>211564288</t>
  </si>
  <si>
    <t xml:space="preserve">Přesun hmot pro konstrukce tesařské  stanovený z hmotnosti přesunovaného materiálu vodorovná dopravní vzdálenost do 50 m v objektech výšky přes 12 do 24 m</t>
  </si>
  <si>
    <t>763</t>
  </si>
  <si>
    <t>Konstrukce suché výstavby</t>
  </si>
  <si>
    <t>84</t>
  </si>
  <si>
    <t>763131411.R</t>
  </si>
  <si>
    <t>SDK podhled desky 1xA 12,5 bez TI dvouvrstvá spodní kce profil CD+UD - lokální opravy po demontáži prostupů a demolice příček</t>
  </si>
  <si>
    <t>-332917153</t>
  </si>
  <si>
    <t>85</t>
  </si>
  <si>
    <t>763131551</t>
  </si>
  <si>
    <t xml:space="preserve">SDK podhled deska 1xH2 12,5 bez TI jednovrstvá spodní kce profil CD+UD </t>
  </si>
  <si>
    <t>-422989272</t>
  </si>
  <si>
    <t xml:space="preserve">Podhled ze sádrokartonových desek  jednovrstvá zavěšená spodní konstrukce z ocelových profilů CD, UD jednoduše opláštěná deskou impregnovanou H2, tl. 12,5 mm, bez TI</t>
  </si>
  <si>
    <t>86</t>
  </si>
  <si>
    <t>763131821</t>
  </si>
  <si>
    <t>Demontáž SDK podhledu s dvouvrstvou nosnou kcí z ocelových profilů opláštění jednoduché - lokální demontáže</t>
  </si>
  <si>
    <t>1336902438</t>
  </si>
  <si>
    <t xml:space="preserve">Demontáž podhledu nebo samostatného požárního předělu ze sádrokartonových desek  s nosnou konstrukcí dvouvrstvou z ocelových profilů, opláštění jednoduché</t>
  </si>
  <si>
    <t>87</t>
  </si>
  <si>
    <t>763172313</t>
  </si>
  <si>
    <t>Montáž revizních dvířek SDK kcí vel. 400x400 mm</t>
  </si>
  <si>
    <t>746982133</t>
  </si>
  <si>
    <t xml:space="preserve">Instalační technika pro konstrukce ze sádrokartonových desek  montáž revizních dvířek velikost 400 x 400 mm</t>
  </si>
  <si>
    <t>88</t>
  </si>
  <si>
    <t>59030712</t>
  </si>
  <si>
    <t>dvířka revizní s automatickým zámkem 400x400mm</t>
  </si>
  <si>
    <t>2117847160</t>
  </si>
  <si>
    <t>89</t>
  </si>
  <si>
    <t>998763102</t>
  </si>
  <si>
    <t>Přesun hmot tonážní pro dřevostavby v objektech v do 24 m</t>
  </si>
  <si>
    <t>1594505943</t>
  </si>
  <si>
    <t xml:space="preserve">Přesun hmot pro dřevostavby  stanovený z hmotnosti přesunovaného materiálu vodorovná dopravní vzdálenost do 50 m v objektech výšky přes 12 do 24 m</t>
  </si>
  <si>
    <t>766</t>
  </si>
  <si>
    <t>Konstrukce truhlářské</t>
  </si>
  <si>
    <t>90</t>
  </si>
  <si>
    <t>766620000.R</t>
  </si>
  <si>
    <t xml:space="preserve">O05 - repase okna, 2000x1500mm + repase oken, TI zasklení Flutes s bezp. fólií, odstranit závěsy, nové rolety, pasířsky vyleštit kování/doplnit dle původního - ostatní viz. tabulky, TZ a PD  </t>
  </si>
  <si>
    <t>-695374252</t>
  </si>
  <si>
    <t xml:space="preserve">repase špaletového okna + TI + sil.těsnění, původní kování, pasířsky repasovat, doplnit a vyleštit, barva okenářská bílá pololesk, rolety
zasklení: vnitřní sklo bude jednoduché zasklení sklem typu Flutes (na svislo), vnější křídlo TI Ugmin 1,5 </t>
  </si>
  <si>
    <t>Poznámka k položce:_x000d_
repase špaletového okna + TI + sil.těsnění, původní kování, pasířsky repasovat, doplnit a vyleštit, barva okenářská bílá pololesk, rolety_x000d_
zasklení: vnitřní sklo bude jednoduché zasklení sklem typu Flutes (na svislo), vnější křídlo TI Ugmin 1,5 (33.1+8+4, 90%Ar), vnější sklo bude typ Flutes (kanelury na svislo), bílý tep. rámeček, truhlářsky prohloubit zasklívací drážku (dopor. oscilační pilou), viz výkres detailu přeslení</t>
  </si>
  <si>
    <t>"odkaz výkresu A 305, A 323 a TZ"</t>
  </si>
  <si>
    <t>91</t>
  </si>
  <si>
    <t>766691914</t>
  </si>
  <si>
    <t>Vyvěšení nebo zavěšení dřevěných křídel dveří pl do 2 m2</t>
  </si>
  <si>
    <t>1539887716</t>
  </si>
  <si>
    <t xml:space="preserve">Ostatní práce  vyvěšení nebo zavěšení křídel s případným uložením a opětovným zavěšením po provedení stavebních změn dřevěných dveřních, plochy do 2 m2</t>
  </si>
  <si>
    <t>92</t>
  </si>
  <si>
    <t>766691915</t>
  </si>
  <si>
    <t>Vyvěšení nebo zavěšení dřevěných křídel dveří pl přes 2 m2</t>
  </si>
  <si>
    <t>1191485671</t>
  </si>
  <si>
    <t xml:space="preserve">Ostatní práce  vyvěšení nebo zavěšení křídel s případným uložením a opětovným zavěšením po provedení stavebních změn dřevěných dveřních, plochy přes 2 m2</t>
  </si>
  <si>
    <t>93</t>
  </si>
  <si>
    <t>766821301.R</t>
  </si>
  <si>
    <t xml:space="preserve">T07 - dodávka a montáž - oboustranná skříňová sestava (kombinace skříní úložných i šatních), s truhlářskými dveřmi, materiál lamino světle šedé mat, dl. 5m, š. 600mm, v. 2,7m - ostatní viz. tabulky, TZ a PD </t>
  </si>
  <si>
    <t>1849959336</t>
  </si>
  <si>
    <t>namísto původní příčky bude umístěna oboustranná skříňová sestava (kombinace skříní úložných i šatních), materiál lamino světle šedé mat, bez madel - systém push-to-open
truhlářské průchozí dveře - lítačky s masívní truhlářskou zárubní</t>
  </si>
  <si>
    <t>Poznámka k položce:_x000d_
namísto původní příčky bude umístěna oboustranná skříňová sestava (kombinace skříní úložných i šatních), materiál lamino světle šedé mat, bez madel - systém push-to-open_x000d_
truhlářské průchozí dveře - lítačky s masívní truhlářskou zárubní, materiál dle skříňové sestavy_x000d_
kování: design Cobra Elegant, nerez kartáčovaná, hranatá rozeta, bez klíčů - pouze klika</t>
  </si>
  <si>
    <t>94</t>
  </si>
  <si>
    <t>766821302.R</t>
  </si>
  <si>
    <t xml:space="preserve">T08 - dodávka a montáž - kuchyňka, uzavíratelná harm. dveře, světle šedé mat, dl. 1,87m, š. 600mm, v. 2,32m - ostatní viz. tabulky, TZ a PD </t>
  </si>
  <si>
    <t>556538511</t>
  </si>
  <si>
    <t>kuchyňka
- nábytková kuchyňka, zavíratelná, včetně dřezu max47x30, baterie, lednice např. ERN 1200 FOW
- obklad sklem v kuchyňce 600x1800mm</t>
  </si>
  <si>
    <t>95</t>
  </si>
  <si>
    <t>766821303.R</t>
  </si>
  <si>
    <t xml:space="preserve">T08 - dodávka a montáž - vybavení kuchyňky, zavíratelná, včetně dřezu max47x30mm, obklad sklem v kuchyňce 600x1800mm - včetně vestavné lednice - ostatní viz. tabulky, TZ a PD </t>
  </si>
  <si>
    <t>1127501944</t>
  </si>
  <si>
    <t>vybavení kuchyňky - včetně vestavné lednice ( před objednáním potvrdí investor)</t>
  </si>
  <si>
    <t>96</t>
  </si>
  <si>
    <t>766821304.R</t>
  </si>
  <si>
    <t xml:space="preserve">16 - Původní interiérové dveře včetně zárubní obrousit, znovu natřít, barva bílá matná, kování 700/1970mm - ostatní viz. tabulky, TZ a PD </t>
  </si>
  <si>
    <t>-1082421320</t>
  </si>
  <si>
    <t>původní interiérové dveře včetně zárubní obrousit, znovu natřít, barva bílá matná
kování: M&amp;T Cesan, nerez kartáčovaná, hranatá rozeta, hranatá rozeta WC-klička</t>
  </si>
  <si>
    <t>"odkaz výkresu A 301,312 a TZ"</t>
  </si>
  <si>
    <t>97</t>
  </si>
  <si>
    <t>766821305.R</t>
  </si>
  <si>
    <t xml:space="preserve">17 - Výroba, dodávka a montáž dveřních křídel - nové dveře dle původních včetně zárubní, barva bílá matná, kování 700/2000mm s dřevěnnou obložkou š 12cm - ostatní viz. tabulky, TZ a PD </t>
  </si>
  <si>
    <t>427606055</t>
  </si>
  <si>
    <t>nové dveře dle původních (ozn.16) 700/2000 s dřevěnnou obložkou š 12cm, barva bílá
kování: Elegant, nerez kartáčovaná, hranatá rozeta, WC-klička</t>
  </si>
  <si>
    <t>98</t>
  </si>
  <si>
    <t>766821306.R</t>
  </si>
  <si>
    <t xml:space="preserve">15 - repase vstupních dveří včetně zárubně do Hašplova sálu, odstranit fládrový, renovace původního dubového povrchu, nátěr matným PU lakem, čalounění, kování z bílé mosazi 900/1970mm - ostatní viz. tabulky, TZ a PD </t>
  </si>
  <si>
    <t>-1777043061</t>
  </si>
  <si>
    <t>repase vstupních dveří včetně zárubně do Hašplova sálu
- odstranit fládrový nátěr
- renovace původního dubového povrchu
- nátěr matným PU lakem
- odstranit čalounění
- nové sjednocující kování dle původního z bílé mosazi (slévárna Nosek)</t>
  </si>
  <si>
    <t>99</t>
  </si>
  <si>
    <t>766821308.R</t>
  </si>
  <si>
    <t xml:space="preserve">T09 - stávající ocelové madlo zlikvidovat, osadit nové dubové madlo u vstupního schodiště - tyč o průměru 45mm, 2 ocelové  skryté úchyty  madla, natříti 1000mm - ostatní viz. tabulky, TZ a PD </t>
  </si>
  <si>
    <t>1133933964</t>
  </si>
  <si>
    <t>stávající madla odstranit, osadit nová dubová madla u vstupního schodiště - tyč o průměru 45mm, 2 ocelové skryté úchyty madla, na chemickou kotvu, skryté příruby, natřít lazura eben. 2x Hard Wax Oil - čirý, tvrdý voskový olej</t>
  </si>
  <si>
    <t>100</t>
  </si>
  <si>
    <t>766821358.R</t>
  </si>
  <si>
    <t xml:space="preserve">VB13 - textilní závěsy, včetně obšití a sdrhovací stuhy, řasení 1:2, gramáž 300gr/m2 (ovládání ruční), výška závěsů ca 2,7m - ostatní viz. tabulky, TZ a PD </t>
  </si>
  <si>
    <t>1613884171</t>
  </si>
  <si>
    <t>textilní závěsy, včetně obšití a sdrhovací stuhy, řasení 1:2, gramáž 300gr/m2 (ovládání ruční)</t>
  </si>
  <si>
    <t>"odkaz výkresu A 305, tabulky a TZ"</t>
  </si>
  <si>
    <t>101</t>
  </si>
  <si>
    <t>766821359.R</t>
  </si>
  <si>
    <t xml:space="preserve">VB14 - dodávka a montáž - výstavní systém - ALU kolejnice Stylcon 30 Vltava - ostatní viz. tabulky, TZ a PD </t>
  </si>
  <si>
    <t>1438382477</t>
  </si>
  <si>
    <t>kotvící prvky, kotvení do SDK, maximální délky profilů, minimalizace spojkování!
kolejnice Stylcon 30 Vltava, bílá (včetně příslušenství = spojky, konce, jezdci s kolečky 100ks, kotvící prvky, kotvení do zdi ca 15cm pod strop)</t>
  </si>
  <si>
    <t>8,4</t>
  </si>
  <si>
    <t>102</t>
  </si>
  <si>
    <t>766821360.R</t>
  </si>
  <si>
    <t xml:space="preserve">VB15 - dodávka a montáž - výstavní systém - ALU kolejnice Stylcon 39 galerie - ostatní viz. tabulky, TZ a PD </t>
  </si>
  <si>
    <t>-2117585836</t>
  </si>
  <si>
    <t>kotvící prvky, kotvení do SDK, maximální délky profilů, minimalizace spojkování!
výstavní systém Stylcon 39 Galerie pro montáž na stěnu, barva bílá (včetně příslušenství = silonová lanka + háčky na 15kg 30ks, spojky, koncovky, kotvící prvky, kotvení do S</t>
  </si>
  <si>
    <t>103</t>
  </si>
  <si>
    <t>766821361.R</t>
  </si>
  <si>
    <t xml:space="preserve">VB15 - dodávka a montáž - výstavní systém - lankový závěs na zavěšení obrazů 39 galerie - ostatní viz. tabulky, TZ a PD </t>
  </si>
  <si>
    <t>-1137702242</t>
  </si>
  <si>
    <t>výstavní systém - lankový závěs na zavěšení obrazů, integrace do závěsného systému kolejnic textilních závěsů, háček Stylcon 39 galerie s nosností 15kg
silonová lanka + háčky na 15kg 30ks, spojky, koncovky, kotvící prvky,(kotvení do SDK)</t>
  </si>
  <si>
    <t>104</t>
  </si>
  <si>
    <t>998766103</t>
  </si>
  <si>
    <t>Přesun hmot tonážní pro konstrukce truhlářské v objektech v do 24 m</t>
  </si>
  <si>
    <t>-1003244325</t>
  </si>
  <si>
    <t>Přesun hmot pro konstrukce truhlářské stanovený z hmotnosti přesunovaného materiálu vodorovná dopravní vzdálenost do 50 m v objektech výšky přes 12 do 24 m</t>
  </si>
  <si>
    <t>767</t>
  </si>
  <si>
    <t>Konstrukce zámečnické</t>
  </si>
  <si>
    <t>105</t>
  </si>
  <si>
    <t>767661811</t>
  </si>
  <si>
    <t>Demontáž mříží pevných nebo otevíravých</t>
  </si>
  <si>
    <t>1977395972</t>
  </si>
  <si>
    <t>2*1,5*4</t>
  </si>
  <si>
    <t>771</t>
  </si>
  <si>
    <t>Podlahy z dlaždic</t>
  </si>
  <si>
    <t>106</t>
  </si>
  <si>
    <t>771584123</t>
  </si>
  <si>
    <t>Montáž podlah z mozaiky glazované lepené flexibilním lepidlem</t>
  </si>
  <si>
    <t>1113865330</t>
  </si>
  <si>
    <t xml:space="preserve">Montáž podlah z mozaikových lepenců  lepených flexibilním lepidlem keramických glazovaných</t>
  </si>
  <si>
    <t>"H12"</t>
  </si>
  <si>
    <t>107</t>
  </si>
  <si>
    <t>59761274.R</t>
  </si>
  <si>
    <t>dlažba mozaiková sklo drcené barevná, bazénová mozaika z drceného skla, rastr 20x20, hrany na pokos, barva bílá matná, obložení na celou výšku místnosti, spárovací hmota bílá - výběr dle investora ostatní dle tabulek a TZ</t>
  </si>
  <si>
    <t>445716529</t>
  </si>
  <si>
    <t>dlažby (WC+koupelna) mozaika MSB01 sklo drcené, bílá, bílé lepidlo speciální na skleněnou mozaiku - bílé spárování; práh bude na šířku stěny, nadvýšen ca 1cm na úroveň podlahy, bude mozaikový, do nerezových L lišt; nerez L profil bude i ve sprše</t>
  </si>
  <si>
    <t>Poznámka k položce:_x000d_
bazénová mozaika z drceného skla, rastr 20x20, (na textilní mřížce, ne na papírovém podkladu), hrany na pokos, barva bílá matná, obložení na celou výšku místnosti, spárovací hmota bílá_x000d_
například: MSB01, lze nahradit jiným rovnocenným řešením, odsouhlasí architekt projektu</t>
  </si>
  <si>
    <t>5,39</t>
  </si>
  <si>
    <t>5,39*1,1 'Přepočtené koeficientem množství</t>
  </si>
  <si>
    <t>108</t>
  </si>
  <si>
    <t>771589191</t>
  </si>
  <si>
    <t>Příplatek k montáž podlah z mozaiky za plochu do 5 m2</t>
  </si>
  <si>
    <t>327628822</t>
  </si>
  <si>
    <t xml:space="preserve">Montáž podlah z mozaikových lepenců  Příplatek k cenám za plochu do 5 m2 jednotlivě</t>
  </si>
  <si>
    <t>109</t>
  </si>
  <si>
    <t>771121011</t>
  </si>
  <si>
    <t>Nátěr penetrační na podlahu</t>
  </si>
  <si>
    <t>-471935792</t>
  </si>
  <si>
    <t>Příprava podkladu před provedením dlažby nátěr penetrační na podlahu</t>
  </si>
  <si>
    <t>110</t>
  </si>
  <si>
    <t>771591115</t>
  </si>
  <si>
    <t>Podlahy spárování silikonem</t>
  </si>
  <si>
    <t>-169167715</t>
  </si>
  <si>
    <t xml:space="preserve">Podlahy - ostatní práce  spárování silikonem</t>
  </si>
  <si>
    <t>(0,8+1,45+0,3+1,45)</t>
  </si>
  <si>
    <t>(2+1,4+1,3+1,4)</t>
  </si>
  <si>
    <t>(0,95+1,4+0,25+1,4)</t>
  </si>
  <si>
    <t>111</t>
  </si>
  <si>
    <t>771591156.R</t>
  </si>
  <si>
    <t>Přechodové lišty L nerez</t>
  </si>
  <si>
    <t>1874651392</t>
  </si>
  <si>
    <t>0,7*2*3</t>
  </si>
  <si>
    <t>0,7</t>
  </si>
  <si>
    <t>112</t>
  </si>
  <si>
    <t>998771103</t>
  </si>
  <si>
    <t>Přesun hmot tonážní pro podlahy z dlaždic v objektech v do 24 m</t>
  </si>
  <si>
    <t>-491160813</t>
  </si>
  <si>
    <t>Přesun hmot pro podlahy z dlaždic stanovený z hmotnosti přesunovaného materiálu vodorovná dopravní vzdálenost do 50 m v objektech výšky přes 12 do 24 m</t>
  </si>
  <si>
    <t>775</t>
  </si>
  <si>
    <t>Podlahy skládané</t>
  </si>
  <si>
    <t>113</t>
  </si>
  <si>
    <t>775411810</t>
  </si>
  <si>
    <t>Demontáž soklíků nebo lišt dřevěných přibíjených</t>
  </si>
  <si>
    <t>-215826076</t>
  </si>
  <si>
    <t xml:space="preserve">Demontáž soklíků nebo lišt dřevěných  přibíjených</t>
  </si>
  <si>
    <t>9,5+5,4+9,4+3,8</t>
  </si>
  <si>
    <t>2,3+3,8+2+3,6</t>
  </si>
  <si>
    <t>114</t>
  </si>
  <si>
    <t>775413110</t>
  </si>
  <si>
    <t>Montáž podlahové lišty ze dřeva tvrdého nebo měkkého přibíjené s přetmelením</t>
  </si>
  <si>
    <t>-1313179614</t>
  </si>
  <si>
    <t xml:space="preserve">Montáž podlahového soklíku nebo lišty obvodové (soklové) dřevěné  bez základního nátěru lišty ze dřeva tvrdého nebo měkkého, v přírodní barvě přibíjené, s přetmelením</t>
  </si>
  <si>
    <t>115</t>
  </si>
  <si>
    <t>61418203.R</t>
  </si>
  <si>
    <t>lišta podlahová dřevěná dub 40x10 mm - výběr dle investora - ostatní viz. tabulky TZ a PD</t>
  </si>
  <si>
    <t>-946820137</t>
  </si>
  <si>
    <t>lišta podlahová dřevěná dub 40x10 mm</t>
  </si>
  <si>
    <t>39,8*1,05 'Přepočtené koeficientem množství</t>
  </si>
  <si>
    <t>116</t>
  </si>
  <si>
    <t>775511441</t>
  </si>
  <si>
    <t>Podlahy z vlysů lepených, tl do 22 mm, š do 50 mm, dl do 400 mm, dub I - formát a orientace dle investora - ostatní viz. tabulky TZ a PD</t>
  </si>
  <si>
    <t>-388187299</t>
  </si>
  <si>
    <t xml:space="preserve">Podlahy vlysové masivní lepené  rybinový, řemenový, průpletový vzor s tmelením a broušením, bez povrchové úpravy a olištování z vlysů tl. do 22 mm šířky přes 40 do 50 mm, délky přes 300 do 400 mm dub, třída I</t>
  </si>
  <si>
    <t>117</t>
  </si>
  <si>
    <t>775541811</t>
  </si>
  <si>
    <t>Demontáž podlah plovoucích laminátových lepených do suti</t>
  </si>
  <si>
    <t>1927685456</t>
  </si>
  <si>
    <t>Demontáž plovoucích podlah laminátových lepených</t>
  </si>
  <si>
    <t>118</t>
  </si>
  <si>
    <t>775591191</t>
  </si>
  <si>
    <t>Montáž podložky vyrovnávací a tlumící pro plovoucí podlahy</t>
  </si>
  <si>
    <t>109904606</t>
  </si>
  <si>
    <t xml:space="preserve">Ostatní prvky pro plovoucí podlahy  montáž podložky vyrovnávací a tlumící</t>
  </si>
  <si>
    <t>119</t>
  </si>
  <si>
    <t>61155351</t>
  </si>
  <si>
    <t>podložka izolační z pěnového PE 3mm</t>
  </si>
  <si>
    <t>1997188265</t>
  </si>
  <si>
    <t>60,09*1,1 'Přepočtené koeficientem množství</t>
  </si>
  <si>
    <t>120</t>
  </si>
  <si>
    <t>775591920</t>
  </si>
  <si>
    <t>Oprava podlah dřevěných - vysátí povrchu</t>
  </si>
  <si>
    <t>1539703202</t>
  </si>
  <si>
    <t xml:space="preserve">Ostatní práce při opravách dřevěných podlah  dokončovací vysátí</t>
  </si>
  <si>
    <t>121</t>
  </si>
  <si>
    <t>775591929</t>
  </si>
  <si>
    <t xml:space="preserve">Podlahy dřevěné - zbroušení, povrchová úprava lazura eben, celkové lakování, povrchová úprava 2x HardWaxOil, (!vzorky potvrdí architekt projektu!) - výběr dle investora - ostatní viz. tabulky TZ a PD  </t>
  </si>
  <si>
    <t>826744568</t>
  </si>
  <si>
    <t xml:space="preserve">Ostatní práce při opravách dřevěných podlah  lakování celkové základní lak, mezibroušení, vrchní lak, mezibroušení, vrchní lak
zbroušení stávajícího PU laku povrchová úprava 2x HardWaxOil
(!vzorky potvrdí architekt projektu!)</t>
  </si>
  <si>
    <t>122</t>
  </si>
  <si>
    <t>998775103</t>
  </si>
  <si>
    <t>Přesun hmot tonážní pro podlahy dřevěné v objektech v do 24 m</t>
  </si>
  <si>
    <t>2106770890</t>
  </si>
  <si>
    <t xml:space="preserve">Přesun hmot pro podlahy skládané  stanovený z hmotnosti přesunovaného materiálu vodorovná dopravní vzdálenost do 50 m v objektech výšky přes 12 do 24 m</t>
  </si>
  <si>
    <t>776</t>
  </si>
  <si>
    <t>Podlahy povlakové</t>
  </si>
  <si>
    <t>123</t>
  </si>
  <si>
    <t>776121321</t>
  </si>
  <si>
    <t>Vodou ředitelná penetrace savého podkladu povlakových podlah neředěná</t>
  </si>
  <si>
    <t>-157622634</t>
  </si>
  <si>
    <t>Příprava podkladu penetrace neředěná podlah</t>
  </si>
  <si>
    <t>124</t>
  </si>
  <si>
    <t>776141124</t>
  </si>
  <si>
    <t>Vyrovnání podkladu povlakových podlah stěrkou pevnosti 30 MPa tl 10 mm</t>
  </si>
  <si>
    <t>1888287121</t>
  </si>
  <si>
    <t>Příprava podkladu vyrovnání samonivelační stěrkou podlah min.pevnosti 30 MPa, tloušťky přes 8 do 10 mm</t>
  </si>
  <si>
    <t>125</t>
  </si>
  <si>
    <t>776201811</t>
  </si>
  <si>
    <t>Demontáž lepených povlakových podlah bez podložky ručně</t>
  </si>
  <si>
    <t>1313353270</t>
  </si>
  <si>
    <t>Demontáž povlakových podlahovin lepených ručně bez podložky</t>
  </si>
  <si>
    <t>126</t>
  </si>
  <si>
    <t>998776103</t>
  </si>
  <si>
    <t>Přesun hmot tonážní pro podlahy povlakové v objektech v do 24 m</t>
  </si>
  <si>
    <t>-225383566</t>
  </si>
  <si>
    <t xml:space="preserve">Přesun hmot pro podlahy povlakové  stanovený z hmotnosti přesunovaného materiálu vodorovná dopravní vzdálenost do 50 m v objektech výšky přes 12 do 24 m</t>
  </si>
  <si>
    <t>781</t>
  </si>
  <si>
    <t>Dokončovací práce - obklady</t>
  </si>
  <si>
    <t>127</t>
  </si>
  <si>
    <t>781484113</t>
  </si>
  <si>
    <t>Montáž obkladů vnitřních z mozaiky 400x400 mm lepených flexibilním lepidlem</t>
  </si>
  <si>
    <t>1586276479</t>
  </si>
  <si>
    <t>Montáž obkladů vnitřních stěn z mozaikových lepenců keramických nebo skleněných lepených flexibilním lepidlem dílce vel. 400 x 400 mm</t>
  </si>
  <si>
    <t>(0,8+1,45+0,3+1,45)*2,3</t>
  </si>
  <si>
    <t>(2+1,4+1,3+1,4)*2,3</t>
  </si>
  <si>
    <t>(0,95+1,4+0,25+1,4)*2,3</t>
  </si>
  <si>
    <t>128</t>
  </si>
  <si>
    <t>59761050.R</t>
  </si>
  <si>
    <t>obkládačky sklo drcené, bazénová mozaika z drceného skla, rastr 20x20, hrany na pokos, barva bílá matná, obložení na celou výšku místnosti, spárovací hmota bílá - výběr dle investora, ostatní dle tabulek a TZ</t>
  </si>
  <si>
    <t>-1437864361</t>
  </si>
  <si>
    <t>obklady (WC+koupelna) mozaika MSB01 sklo drcené, bílá, bílé lepidlo speciální na skleněnou mozaiku, bílé spárování</t>
  </si>
  <si>
    <t>40,43</t>
  </si>
  <si>
    <t>40,43*1,1 'Přepočtené koeficientem množství</t>
  </si>
  <si>
    <t>129</t>
  </si>
  <si>
    <t>781489191</t>
  </si>
  <si>
    <t>Příplatek k montáži obkladů vnitřních z mozaiky za plochu do 10 m2</t>
  </si>
  <si>
    <t>1131150966</t>
  </si>
  <si>
    <t xml:space="preserve">Montáž obkladů vnitřních stěn z mozaikových lepenců keramických nebo skleněných  Příplatek k cenám za plochu do 10 m2 jednotlivě</t>
  </si>
  <si>
    <t>130</t>
  </si>
  <si>
    <t>781491022</t>
  </si>
  <si>
    <t>Montáž zrcadel plochy přes 1 m2 lepených silikonovým tmelem na keramický obklad</t>
  </si>
  <si>
    <t>-1526597001</t>
  </si>
  <si>
    <t>Montáž zrcadel lepených silikonovým tmelem na keramický obklad, plochy přes 1 m2</t>
  </si>
  <si>
    <t>0,55*1,1</t>
  </si>
  <si>
    <t>131</t>
  </si>
  <si>
    <t>63465126.R</t>
  </si>
  <si>
    <t xml:space="preserve">zrcadlo nemontované čiré tl 5mm max. rozměr 550x1100mm - ostatní dle TZ a PD </t>
  </si>
  <si>
    <t>1920206271</t>
  </si>
  <si>
    <t>zabroušené hrany, nalepit na stěnu na distanční vložku MDF tl. 20 mm rozměr 490x1040 mm</t>
  </si>
  <si>
    <t>0,605*1,1 'Přepočtené koeficientem množství</t>
  </si>
  <si>
    <t>132</t>
  </si>
  <si>
    <t>781494111</t>
  </si>
  <si>
    <t>Plastové profily rohové lepené flexibilním lepidlem</t>
  </si>
  <si>
    <t>429685055</t>
  </si>
  <si>
    <t xml:space="preserve">Ostatní prvky  plastové profily ukončovací a dilatační lepené flexibilním lepidlem rohové</t>
  </si>
  <si>
    <t>"odkaz výkresu A 3051 a TZ"</t>
  </si>
  <si>
    <t>2,75</t>
  </si>
  <si>
    <t>133</t>
  </si>
  <si>
    <t>781121011</t>
  </si>
  <si>
    <t>Nátěr penetrační na stěnu</t>
  </si>
  <si>
    <t>-455719680</t>
  </si>
  <si>
    <t>Příprava podkladu před provedením obkladu nátěr penetrační na stěnu</t>
  </si>
  <si>
    <t>134</t>
  </si>
  <si>
    <t>781495115</t>
  </si>
  <si>
    <t>Spárování vnitřních obkladů silikonem</t>
  </si>
  <si>
    <t>162437865</t>
  </si>
  <si>
    <t xml:space="preserve">Ostatní prvky  ostatní práce spárování silikonem</t>
  </si>
  <si>
    <t>32,7</t>
  </si>
  <si>
    <t>135</t>
  </si>
  <si>
    <t>781495141</t>
  </si>
  <si>
    <t>Průnik obkladem kruhový do DN 30</t>
  </si>
  <si>
    <t>1403438193</t>
  </si>
  <si>
    <t>Obklad - dokončující práce průnik obkladem kruhový, bez izolace do DN 30</t>
  </si>
  <si>
    <t>136</t>
  </si>
  <si>
    <t>998781103</t>
  </si>
  <si>
    <t>Přesun hmot tonážní pro obklady keramické v objektech v do 24 m</t>
  </si>
  <si>
    <t>-880792627</t>
  </si>
  <si>
    <t xml:space="preserve">Přesun hmot pro obklady keramické  stanovený z hmotnosti přesunovaného materiálu vodorovná dopravní vzdálenost do 50 m v objektech výšky přes 12 do 24 m</t>
  </si>
  <si>
    <t>783</t>
  </si>
  <si>
    <t>Dokončovací práce - nátěry</t>
  </si>
  <si>
    <t>137</t>
  </si>
  <si>
    <t>783314101</t>
  </si>
  <si>
    <t>Základní jednonásobný syntetický nátěr zámečnických konstrukcí</t>
  </si>
  <si>
    <t>-972566060</t>
  </si>
  <si>
    <t>Základní nátěr zámečnických konstrukcí jednonásobný syntetický</t>
  </si>
  <si>
    <t>2,9</t>
  </si>
  <si>
    <t>138</t>
  </si>
  <si>
    <t>783315101</t>
  </si>
  <si>
    <t>Mezinátěr jednonásobný syntetický standardní zámečnických konstrukcí</t>
  </si>
  <si>
    <t>735001358</t>
  </si>
  <si>
    <t>Mezinátěr zámečnických konstrukcí jednonásobný syntetický standardní</t>
  </si>
  <si>
    <t>139</t>
  </si>
  <si>
    <t>783317101</t>
  </si>
  <si>
    <t>Krycí jednonásobný syntetický standardní nátěr zámečnických konstrukcí</t>
  </si>
  <si>
    <t>-1514369959</t>
  </si>
  <si>
    <t>Krycí nátěr (email) zámečnických konstrukcí jednonásobný syntetický standardní</t>
  </si>
  <si>
    <t>784</t>
  </si>
  <si>
    <t>Dokončovací práce - malby a tapety</t>
  </si>
  <si>
    <t>140</t>
  </si>
  <si>
    <t>784111031</t>
  </si>
  <si>
    <t>Omytí podkladu v místnostech výšky do 3,80 m</t>
  </si>
  <si>
    <t>617257558</t>
  </si>
  <si>
    <t>Omytí podkladu omytí v místnostech výšky do 3,80 m</t>
  </si>
  <si>
    <t>62,72</t>
  </si>
  <si>
    <t>90,09+30,58</t>
  </si>
  <si>
    <t>141</t>
  </si>
  <si>
    <t>784121001</t>
  </si>
  <si>
    <t>Oškrabání malby v mísnostech výšky do 3,80 m</t>
  </si>
  <si>
    <t>291006247</t>
  </si>
  <si>
    <t>Oškrabání malby v místnostech výšky do 3,80 m</t>
  </si>
  <si>
    <t>142</t>
  </si>
  <si>
    <t>784181101</t>
  </si>
  <si>
    <t>Základní akrylátová jednonásobná penetrace podkladu v místnostech výšky do 3,80m</t>
  </si>
  <si>
    <t>2138531046</t>
  </si>
  <si>
    <t>Penetrace podkladu jednonásobná základní akrylátová v místnostech výšky do 3,80 m</t>
  </si>
  <si>
    <t>28,564+35,038</t>
  </si>
  <si>
    <t>143</t>
  </si>
  <si>
    <t>784211101</t>
  </si>
  <si>
    <t>Dvojnásobné bílé malby ze směsí za mokra výborně otěruvzdorných v místnostech výšky do 3,80 m</t>
  </si>
  <si>
    <t>2045179930</t>
  </si>
  <si>
    <t>Malby z malířských směsí otěruvzdorných za mokra dvojnásobné, bílé za mokra otěruvzdorné výborně v místnostech výšky do 3,80 m</t>
  </si>
  <si>
    <t>Poznámka k položce:_x000d_
3x vnitřní bílý otěruvzdorný malířský nátěr s bělostí 86% BaSO4 se stupněm otěru za sucha 1, barva RAL 7003 Moosgrau</t>
  </si>
  <si>
    <t>144</t>
  </si>
  <si>
    <t>784211163</t>
  </si>
  <si>
    <t>Příplatek k cenám 2x maleb ze směsí za mokra otěruvzdorných za barevnou malbu středně sytého odstínu RAL 7003</t>
  </si>
  <si>
    <t>233944716</t>
  </si>
  <si>
    <t>Malby z malířských směsí otěruvzdorných za mokra Příplatek k cenám dvojnásobných maleb za provádění barevné malby tónované na tónovacích automatech, v odstínu středně sytém</t>
  </si>
  <si>
    <t>145</t>
  </si>
  <si>
    <t>784211185.R</t>
  </si>
  <si>
    <t>Příplatek k cenám 2x maleb ze směsí za mokra otěruvzdorných za další vrstvu odstínu RAL 7003</t>
  </si>
  <si>
    <t>-779160452</t>
  </si>
  <si>
    <t>O01</t>
  </si>
  <si>
    <t xml:space="preserve"> Ostatní</t>
  </si>
  <si>
    <t>146</t>
  </si>
  <si>
    <t>text 1</t>
  </si>
  <si>
    <t>ROZPOČET: Výkaz byl zpracován na základě schválené dokumentace (samostatné přílohy).</t>
  </si>
  <si>
    <t>262144</t>
  </si>
  <si>
    <t>-1642895059</t>
  </si>
  <si>
    <t>147</t>
  </si>
  <si>
    <t>text 2</t>
  </si>
  <si>
    <t xml:space="preserve">Poznámka 1: Přesné specifikace všech stavebních prvků a konstrukcí jsou popsány v tabulkách, v PD a TZ. </t>
  </si>
  <si>
    <t>-1400608207</t>
  </si>
  <si>
    <t xml:space="preserve">Poznámka 1: Přesné specifikace všech stavebních prvků jsou popsány v tabulkách, v PD a TZ </t>
  </si>
  <si>
    <t>148</t>
  </si>
  <si>
    <t>text 3</t>
  </si>
  <si>
    <t>Poznámka 2: V případě, že jsou v textu položek uvedeny technologie, je možné použití i jiných, kvalitativně a technicky obdobných řešení po odsouhlasení projektantem.</t>
  </si>
  <si>
    <t>937450713</t>
  </si>
  <si>
    <t>149</t>
  </si>
  <si>
    <t>text 4</t>
  </si>
  <si>
    <t>Poznámka 3: Všechny detaily, provedení, skladby a popis je popsán v tabulkách, TZ a v jednotlivých výkresech projektové dokumentace všech profesí.</t>
  </si>
  <si>
    <t>-1238985778</t>
  </si>
  <si>
    <t xml:space="preserve">Poznámka 3: Všechny detaily, provedení, skladby a popis je popsán v tabulkách, TZ a v jednotlivých výkresech projektové dokumentace všech profesí.
</t>
  </si>
  <si>
    <t>150</t>
  </si>
  <si>
    <t>text 5</t>
  </si>
  <si>
    <t>Poznámka 4: Součástí rozpočtů jsou tlakové zkoušky, revize, zaškolení obsluhy, komplexní zkoušky, zkušební provoz, dokumentace skutečného provedení, atd. - vše je popsáno v tabulkách, TZ a ve výkresech projektové dokumentace.</t>
  </si>
  <si>
    <t>1455283562</t>
  </si>
  <si>
    <t xml:space="preserve">Poznámka 4: Součástí rozpočtů jsou tlakové zkoušky, revize, zaškolení obsluhy, komplexní zkoušky, zkušební provoz, dokumentace skutečného provedení, atd. - vše je popsáno v tabulkách, TZ a ve výkresech projektové dokumentace.
</t>
  </si>
  <si>
    <t>002 - Zdravotně technické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</si>
  <si>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</si>
  <si>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</si>
  <si>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</si>
  <si>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</si>
  <si>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HZS - Hodinové zúčtovací sazby</t>
  </si>
  <si>
    <t>-2130563076</t>
  </si>
  <si>
    <t>905816071</t>
  </si>
  <si>
    <t>639466392</t>
  </si>
  <si>
    <t>0,069*24 'Přepočtené koeficientem množství</t>
  </si>
  <si>
    <t>997013831</t>
  </si>
  <si>
    <t>Poplatek za uložení na skládce (skládkovné) stavebního odpadu směsného kód odpadu 170 904</t>
  </si>
  <si>
    <t>244382724</t>
  </si>
  <si>
    <t>Poplatek za uložení stavebního odpadu na skládce (skládkovné) směsného stavebního a demoličního zatříděného do Katalogu odpadů pod kódem 170 904</t>
  </si>
  <si>
    <t>721</t>
  </si>
  <si>
    <t>Zdravotechnika - vnitřní kanalizace</t>
  </si>
  <si>
    <t>721171915</t>
  </si>
  <si>
    <t>Potrubí z PP propojení potrubí DN 110</t>
  </si>
  <si>
    <t>1075437291</t>
  </si>
  <si>
    <t xml:space="preserve">Opravy odpadního potrubí plastového  propojení dosavadního potrubí DN 110</t>
  </si>
  <si>
    <t>721173722</t>
  </si>
  <si>
    <t>Potrubí kanalizační z PE připojovací DN 40</t>
  </si>
  <si>
    <t>1187286434</t>
  </si>
  <si>
    <t>Potrubí z plastových trub polyetylenové svařované připojovací DN 40</t>
  </si>
  <si>
    <t>721173723</t>
  </si>
  <si>
    <t>Potrubí kanalizační z PE připojovací DN 50</t>
  </si>
  <si>
    <t>-751410422</t>
  </si>
  <si>
    <t>Potrubí z plastových trub polyetylenové svařované připojovací DN 50</t>
  </si>
  <si>
    <t>721173726</t>
  </si>
  <si>
    <t>Potrubí kanalizační z PE připojovací DN 100</t>
  </si>
  <si>
    <t>1783239308</t>
  </si>
  <si>
    <t>Potrubí z plastových trub polyetylenové svařované připojovací DN 100</t>
  </si>
  <si>
    <t>721212112</t>
  </si>
  <si>
    <t>Odtokový sprchový žlab délky 800 mm s krycím roštem a zápachovou uzávěrkou</t>
  </si>
  <si>
    <t>107232547</t>
  </si>
  <si>
    <t>Odtokové sprchové žlaby se zápachovou uzávěrkou a krycím roštem délky 800 mm, pro zadláždění</t>
  </si>
  <si>
    <t>721290111</t>
  </si>
  <si>
    <t>Zkouška těsnosti potrubí kanalizace vodou do DN 125</t>
  </si>
  <si>
    <t>1539857912</t>
  </si>
  <si>
    <t xml:space="preserve">Zkouška těsnosti kanalizace  v objektech vodou do DN 125</t>
  </si>
  <si>
    <t>2+5+4</t>
  </si>
  <si>
    <t>721300912</t>
  </si>
  <si>
    <t>Pročištění odpadů svislých v jednom podlaží do DN 200</t>
  </si>
  <si>
    <t>-14613907</t>
  </si>
  <si>
    <t xml:space="preserve">Pročištění  svislých odpadů v jednom podlaží do DN 200</t>
  </si>
  <si>
    <t>721300991.R</t>
  </si>
  <si>
    <t>Ověření polohy stávajících svislých svodů</t>
  </si>
  <si>
    <t>-375540238</t>
  </si>
  <si>
    <t>721300992.R</t>
  </si>
  <si>
    <t>Kotvení potrubí</t>
  </si>
  <si>
    <t>-318962085</t>
  </si>
  <si>
    <t>998721103</t>
  </si>
  <si>
    <t>Přesun hmot tonážní pro vnitřní kanalizace v objektech v do 24 m</t>
  </si>
  <si>
    <t>-235521203</t>
  </si>
  <si>
    <t xml:space="preserve">Přesun hmot pro vnitřní kanalizace  stanovený z hmotnosti přesunovaného materiálu vodorovná dopravní vzdálenost do 50 m v objektech výšky přes 12 do 24 m</t>
  </si>
  <si>
    <t>722</t>
  </si>
  <si>
    <t>Zdravotechnika - vnitřní vodovod</t>
  </si>
  <si>
    <t>722174002</t>
  </si>
  <si>
    <t>Potrubí vodovodní plastové PPR svar polyfuze PN 16 D 20 x 2,8 mm</t>
  </si>
  <si>
    <t>263367860</t>
  </si>
  <si>
    <t>Potrubí z plastových trubek z polypropylenu (PPR) svařovaných polyfuzně PN 16 (SDR 7,4) D 20 x 2,8</t>
  </si>
  <si>
    <t>722174003</t>
  </si>
  <si>
    <t>Potrubí vodovodní plastové PPR svar polyfuze PN 16 D 25 x 3,5 mm</t>
  </si>
  <si>
    <t>-1618802834</t>
  </si>
  <si>
    <t>Potrubí z plastových trubek z polypropylenu (PPR) svařovaných polyfuzně PN 16 (SDR 7,4) D 25 x 3,5</t>
  </si>
  <si>
    <t>722174004</t>
  </si>
  <si>
    <t>Potrubí vodovodní plastové PPR svar polyfuze PN 16 D 32 x 4,4 mm</t>
  </si>
  <si>
    <t>373850551</t>
  </si>
  <si>
    <t>Potrubí z plastových trubek z polypropylenu (PPR) svařovaných polyfuzně PN 16 (SDR 7,4) D 32 x 4,4</t>
  </si>
  <si>
    <t>722181221</t>
  </si>
  <si>
    <t>Ochrana vodovodního potrubí přilepenými termoizolačními trubicemi z PE tl do 9 mm DN do 22 mm</t>
  </si>
  <si>
    <t>-4062328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</si>
  <si>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</si>
  <si>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722181222</t>
  </si>
  <si>
    <t>Ochrana vodovodního potrubí přilepenými termoizolačními trubicemi z PE tl do 9 mm DN do 45 mm</t>
  </si>
  <si>
    <t>1711787303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</si>
  <si>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</si>
  <si>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2+7</t>
  </si>
  <si>
    <t>722181231</t>
  </si>
  <si>
    <t>Ochrana vodovodního potrubí přilepenými termoizolačními trubicemi z PE tl do 13 mm DN do 22 mm</t>
  </si>
  <si>
    <t>-1284263816</t>
  </si>
  <si>
    <t xml:space="preserve">Ochrana potrubí  termoizolačními trubicemi z pěnového polyetylenu PE přilepenými v příčných a podélných spojích, tloušťky izolace přes 9 do 13 mm, vnitřního průměru izolace DN do 22 mm</t>
  </si>
  <si>
    <t>722181232</t>
  </si>
  <si>
    <t>Ochrana vodovodního potrubí přilepenými termoizolačními trubicemi z PE tl do 13 mm DN do 45 mm</t>
  </si>
  <si>
    <t>-840687473</t>
  </si>
  <si>
    <t xml:space="preserve">Ochrana potrubí  termoizolačními trubicemi z pěnového polyetylenu PE přilepenými v příčných a podélných spojích, tloušťky izolace přes 9 do 13 mm, vnitřního průměru izolace DN přes 22 do 45 mm</t>
  </si>
  <si>
    <t>722232171</t>
  </si>
  <si>
    <t>Kohout kulový rohový G 1/2 PN 42 do 185°C plnoprůtokový s vnějším a vnitřním závitem</t>
  </si>
  <si>
    <t>-2112434697</t>
  </si>
  <si>
    <t>Armatury se dvěma závity kulové kohouty PN 42 do 185 °C rohové plnoprůtokové vnější a vnitřní závit G 1/2</t>
  </si>
  <si>
    <t>722290110.R</t>
  </si>
  <si>
    <t>ks</t>
  </si>
  <si>
    <t>1357153991</t>
  </si>
  <si>
    <t xml:space="preserve">Zkoušky, proplach a desinfekce vodovodního potrubí  zkoušky těsnosti vodovodního potrubí závitového do DN 50</t>
  </si>
  <si>
    <t>722290226</t>
  </si>
  <si>
    <t>Zkouška těsnosti vodovodního potrubí závitového do DN 50</t>
  </si>
  <si>
    <t>-933537823</t>
  </si>
  <si>
    <t>14+3+7</t>
  </si>
  <si>
    <t>722290234</t>
  </si>
  <si>
    <t>Proplach a dezinfekce vodovodního potrubí do DN 80</t>
  </si>
  <si>
    <t>-1261619594</t>
  </si>
  <si>
    <t xml:space="preserve">Zkoušky, proplach a desinfekce vodovodního potrubí  proplach a desinfekce vodovodního potrubí do DN 80</t>
  </si>
  <si>
    <t>998722103</t>
  </si>
  <si>
    <t>Přesun hmot tonážní pro vnitřní vodovod v objektech v do 24 m</t>
  </si>
  <si>
    <t>-1778928314</t>
  </si>
  <si>
    <t xml:space="preserve">Přesun hmot pro vnitřní vodovod  stanovený z hmotnosti přesunovaného materiálu vodorovná dopravní vzdálenost do 50 m v objektech výšky přes 12 do 24 m</t>
  </si>
  <si>
    <t>725</t>
  </si>
  <si>
    <t>Zdravotechnika - zařizovací předměty</t>
  </si>
  <si>
    <t>725110814</t>
  </si>
  <si>
    <t>Demontáž klozetu Kombi, odsávací</t>
  </si>
  <si>
    <t>soubor</t>
  </si>
  <si>
    <t>242077993</t>
  </si>
  <si>
    <t xml:space="preserve">Demontáž klozetů  odsávacích nebo kombinačních</t>
  </si>
  <si>
    <t>725119125</t>
  </si>
  <si>
    <t>Montáž klozetových mís závěsných na nosné stěny</t>
  </si>
  <si>
    <t>-177100503</t>
  </si>
  <si>
    <t>Zařízení záchodů montáž klozetových mís závěsných na nosné stěny</t>
  </si>
  <si>
    <t>642360218.R</t>
  </si>
  <si>
    <t>klozet keramický bílý závěsný hluboké splachování 490x360x350 mm - ostatní dle tabulek, TZ a PD</t>
  </si>
  <si>
    <t>1151862599</t>
  </si>
  <si>
    <t>klozet keramický bílý závěsný hluboké splachování 490x360x350 mm</t>
  </si>
  <si>
    <t>55281792</t>
  </si>
  <si>
    <t>tlačítko pro ovládání WC zepředu, chrom, Stop splachování, 246x164mm - ostatní dle tabulek, TZ a PD</t>
  </si>
  <si>
    <t>2087606461</t>
  </si>
  <si>
    <t>tlačítko pro ovládání WC zepředu, chrom, Stop splachování, 246x164mm</t>
  </si>
  <si>
    <t>55167381</t>
  </si>
  <si>
    <t>sedátko klozetové duroplastové bílé s poklopem - ostatní dle tabulek, TZ a PD</t>
  </si>
  <si>
    <t>-574366157</t>
  </si>
  <si>
    <t>sedátko klozetové duroplastové bílé s poklopem</t>
  </si>
  <si>
    <t>725210821</t>
  </si>
  <si>
    <t>Demontáž umyvadel bez výtokových armatur</t>
  </si>
  <si>
    <t>-235975691</t>
  </si>
  <si>
    <t xml:space="preserve">Demontáž umyvadel  bez výtokových armatur umyvadel</t>
  </si>
  <si>
    <t>725219102</t>
  </si>
  <si>
    <t>Montáž umyvadla připevněného na šrouby do zdiva</t>
  </si>
  <si>
    <t>697932749</t>
  </si>
  <si>
    <t>Umyvadla montáž umyvadel ostatních typů na šrouby do zdiva</t>
  </si>
  <si>
    <t>642210408.R</t>
  </si>
  <si>
    <t>umývátko keramické stěnové bílé 400x310mm - ostatní dle tabulek, TZ a PD</t>
  </si>
  <si>
    <t>-125719579</t>
  </si>
  <si>
    <t>umývátko mini, baterie SE926.5, sifon 307 - kolínko, výpusť click-clack pro umyvadlo s přepadem, nad umyvadlo umístit zrcadlo, zabroušené hrany 370x1100 mm - nalepit na stěnu na distanční vložku MDF tl. 20 mm rozměr 490x1040 mm, příslušenství (roháčky,…)</t>
  </si>
  <si>
    <t>642110479.R</t>
  </si>
  <si>
    <t>umyvadlo keramické závěsné bílé 540x405mm - ostatní dle tabulek, TZ a PD</t>
  </si>
  <si>
    <t>-1371388161</t>
  </si>
  <si>
    <t>umyvadlo, baterie SE926.5, sifon 307 - kolínko, výpusť click-clack pro umyvadlo s přepadem, o nad umyvadlo umístit zrcadlo, zabroušené hrany 550x1100 mm - nalepit na stěnu na distanční vložku MDF tl. 20 mm rozměr 490x1040 mm, příslušenství (roháčky,…)</t>
  </si>
  <si>
    <t>725245126.R</t>
  </si>
  <si>
    <t>Zástěna sprchová pevná z kaleného skla do výšky 2000 mm a šířky 750 mm, tl. 8mm do podlahové lišty a se stěnovými chromovými kotvícími prvky - ostatní dle tabulek, TZ a PD</t>
  </si>
  <si>
    <t>-417355338</t>
  </si>
  <si>
    <t>pevná sprchová zástěna z kaleného skla 2000x750x8mm do podlahové lišty a se stěnovými chromovými kotvícími prvky, sprchový žlab Alcaplast pro zadláždění a sprchový kout š 80cm</t>
  </si>
  <si>
    <t>725291621.R</t>
  </si>
  <si>
    <t>Doplňky zařízení koupelen a záchodů nerezové zásobník toaletních papírů - ostatní dle tabulek, TZ a PD</t>
  </si>
  <si>
    <t>-519385336</t>
  </si>
  <si>
    <t>zásobník na toaletní papír CHRX 670</t>
  </si>
  <si>
    <t>725291751.R</t>
  </si>
  <si>
    <t>Doplňky zařízení koupelen a záchodů - štětka záchodová - ostatní dle tabulek, TZ a PD</t>
  </si>
  <si>
    <t>-1233573445</t>
  </si>
  <si>
    <t>6833,0 WC ŠTĚTKA CHROM</t>
  </si>
  <si>
    <t>725291753.R</t>
  </si>
  <si>
    <t>Doplňky zařízení koupelen a záchodů - dávkovač mýdla invalida - ostatní dle tabulek, TZ a PD</t>
  </si>
  <si>
    <t>1005710142</t>
  </si>
  <si>
    <t>dávkovač Foam 400</t>
  </si>
  <si>
    <t>725319111</t>
  </si>
  <si>
    <t>Montáž dřezu ostatních typů</t>
  </si>
  <si>
    <t>1320432414</t>
  </si>
  <si>
    <t>Dřezy bez výtokových armatur montáž dřezů ostatních typů</t>
  </si>
  <si>
    <t>55231080.R</t>
  </si>
  <si>
    <t>dřez nerez vestavný matný 470 x 330 mm - ostatní dle tabulek, TZ a PD</t>
  </si>
  <si>
    <t>-117446584</t>
  </si>
  <si>
    <t>vybavení kuchyňky - dřez TOP EE 3x4 (nerez) + sifon</t>
  </si>
  <si>
    <t>725530831</t>
  </si>
  <si>
    <t>Demontáž ohřívač elektrický průtokový - stávající zachovat</t>
  </si>
  <si>
    <t>-1943567946</t>
  </si>
  <si>
    <t xml:space="preserve">Demontáž elektrických zásobníkových ohřívačů vody  průtokových jakýchkoliv</t>
  </si>
  <si>
    <t>725532213</t>
  </si>
  <si>
    <t>Elektrický ohřívač zásobníkový akumulační závěsný vodorovný 80 l / 2 kW - ostatní dle tabulek, TZ a PD</t>
  </si>
  <si>
    <t>-413150931</t>
  </si>
  <si>
    <t>Elektrické ohřívače zásobníkové beztlakové přepadové akumulační s pojistným ventilem závěsné vodorovné objem nádrže (příkon) 80 l (2,0 kW)</t>
  </si>
  <si>
    <t>725539201</t>
  </si>
  <si>
    <t>Montáž ohřívačů zásobníkových závěsných tlakových do 15 litrů - stávající - ostatní dle tabulek, TZ a PD</t>
  </si>
  <si>
    <t>-1772448084</t>
  </si>
  <si>
    <t>Elektrické ohřívače zásobníkové montáž tlakových ohřívačů závěsných (svislých nebo vodorovných) do 15 l</t>
  </si>
  <si>
    <t>725813111</t>
  </si>
  <si>
    <t>Ventil rohový bez připojovací trubičky nebo flexi hadičky G 1/2</t>
  </si>
  <si>
    <t>-1691031315</t>
  </si>
  <si>
    <t>Ventily rohové bez připojovací trubičky nebo flexi hadičky G 1/2</t>
  </si>
  <si>
    <t>725821326</t>
  </si>
  <si>
    <t>Baterie dřezová stojánková páková s otáčivým kulatým ústím a délkou ramínka 265 mm</t>
  </si>
  <si>
    <t>-1528590745</t>
  </si>
  <si>
    <t>Baterie dřezové stojánkové pákové s otáčivým ústím a délkou ramínka 265 mm</t>
  </si>
  <si>
    <t>725821344.R</t>
  </si>
  <si>
    <t>Baterie stojánková páková - ostatní dle tabulek, TZ a PD</t>
  </si>
  <si>
    <t>139328212</t>
  </si>
  <si>
    <t>baterie Siena SE926.5</t>
  </si>
  <si>
    <t>725841333.R</t>
  </si>
  <si>
    <t>Baterie sprchová s přepínačem a pevnou sprchou - ostatní dle tabulek, TZ a PD</t>
  </si>
  <si>
    <t>1111701833</t>
  </si>
  <si>
    <t>baterie sprchová SEINA SE980.0/2</t>
  </si>
  <si>
    <t>725861102</t>
  </si>
  <si>
    <t>Zápachová uzávěrka pro umyvadla DN 40</t>
  </si>
  <si>
    <t>-227333604</t>
  </si>
  <si>
    <t>Zápachové uzávěrky zařizovacích předmětů pro umyvadla DN 40</t>
  </si>
  <si>
    <t>725862103</t>
  </si>
  <si>
    <t>Zápachová uzávěrka pro dřezy DN 40/50</t>
  </si>
  <si>
    <t>-1631609093</t>
  </si>
  <si>
    <t>Zápachové uzávěrky zařizovacích předmětů pro dřezy DN 40/50</t>
  </si>
  <si>
    <t>725980123.R</t>
  </si>
  <si>
    <t>Dvířka 20/30 - ostatní dle TZ a PD</t>
  </si>
  <si>
    <t>2142960629</t>
  </si>
  <si>
    <t>Dvířka 20/30</t>
  </si>
  <si>
    <t>998725103</t>
  </si>
  <si>
    <t>Přesun hmot tonážní pro zařizovací předměty v objektech v do 24 m</t>
  </si>
  <si>
    <t>944377007</t>
  </si>
  <si>
    <t xml:space="preserve">Přesun hmot pro zařizovací předměty  stanovený z hmotnosti přesunovaného materiálu vodorovná dopravní vzdálenost do 50 m v objektech výšky přes 12 do 24 m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</si>
  <si>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</si>
  <si>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</si>
  <si>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</si>
  <si>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</si>
  <si>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1272344332</t>
  </si>
  <si>
    <t>Předstěnové instalační systémy pro zazdění do masivních zděných konstrukcí pro závěsné klozety ovládání zepředu, stavební výška 1080 mm</t>
  </si>
  <si>
    <t>726191001</t>
  </si>
  <si>
    <t>Zvukoizolační souprava pro klozet a bidet</t>
  </si>
  <si>
    <t>238918566</t>
  </si>
  <si>
    <t xml:space="preserve">Ostatní příslušenství instalačních systémů  zvukoizolační souprava pro WC a bidet</t>
  </si>
  <si>
    <t>998726113</t>
  </si>
  <si>
    <t>Přesun hmot tonážní pro instalační prefabrikáty v objektech v do 24 m</t>
  </si>
  <si>
    <t>91200663</t>
  </si>
  <si>
    <t xml:space="preserve">Přesun hmot pro instalační prefabrikáty  stanovený z hmotnosti přesunovaného materiálu vodorovná dopravní vzdálenost do 50 m v objektech výšky přes 12 m do 24 m</t>
  </si>
  <si>
    <t>HZS</t>
  </si>
  <si>
    <t>Hodinové zúčtovací sazby</t>
  </si>
  <si>
    <t>HZS2491</t>
  </si>
  <si>
    <t>Hodinová zúčtovací sazba dělník zednických výpomocí</t>
  </si>
  <si>
    <t>hod</t>
  </si>
  <si>
    <t>775896808</t>
  </si>
  <si>
    <t>Hodinové zúčtovací sazby profesí PSV - zednické výpomoci a pomocné práce PSV dělník zednických výpomocí, sekání drážek a prostupů</t>
  </si>
  <si>
    <t>HZS4212</t>
  </si>
  <si>
    <t>Hodinová zúčtovací sazba revizní technik specialista</t>
  </si>
  <si>
    <t>512</t>
  </si>
  <si>
    <t>-1739434086</t>
  </si>
  <si>
    <t xml:space="preserve">Hodinové zúčtovací sazby ostatních profesí  revizní a kontrolní činnost revizní technik specialista</t>
  </si>
  <si>
    <t>1645238463</t>
  </si>
  <si>
    <t>161986511</t>
  </si>
  <si>
    <t>2029792762</t>
  </si>
  <si>
    <t>1589373039</t>
  </si>
  <si>
    <t>1211724750</t>
  </si>
  <si>
    <t>003 - Vzduchotechnika</t>
  </si>
  <si>
    <t xml:space="preserve">    751 - Vzduchotechnika</t>
  </si>
  <si>
    <t xml:space="preserve">      D1 - Zař.č. 4 - Odsávání WC Hašplův sál</t>
  </si>
  <si>
    <t>751</t>
  </si>
  <si>
    <t>D1</t>
  </si>
  <si>
    <t>Zař.č. 4 - Odsávání WC Hašplův sál</t>
  </si>
  <si>
    <t>Pol93</t>
  </si>
  <si>
    <t>Ventilátor R125 G.3BK s regulátorem otáček</t>
  </si>
  <si>
    <t>Pol94</t>
  </si>
  <si>
    <t>Klapka RSK 125</t>
  </si>
  <si>
    <t>Pol95</t>
  </si>
  <si>
    <t>Talířový ventil odvodní DN160</t>
  </si>
  <si>
    <t>Pol96</t>
  </si>
  <si>
    <t>Talířový ventil odvodní DN125</t>
  </si>
  <si>
    <t>Pol97</t>
  </si>
  <si>
    <t>Stěnová mřížka SMU 425x75</t>
  </si>
  <si>
    <t>Pol98</t>
  </si>
  <si>
    <t>Hadice tepelně a zvukově izolovaná DS25 125</t>
  </si>
  <si>
    <t>bm</t>
  </si>
  <si>
    <t>Pol99</t>
  </si>
  <si>
    <t>Kruhové potrubí SPIRO z pozink. plechu sk.I vč spojek a tvarovek, 15% tvarovek, rozvinutá plocha potrubí</t>
  </si>
  <si>
    <t>Pol100</t>
  </si>
  <si>
    <t>seřízení a měření množství</t>
  </si>
  <si>
    <t>kpl</t>
  </si>
  <si>
    <t>Pol101</t>
  </si>
  <si>
    <t>pomocné ocelové konstrukce</t>
  </si>
  <si>
    <t>-781350013</t>
  </si>
  <si>
    <t>928993841</t>
  </si>
  <si>
    <t>-1113600210</t>
  </si>
  <si>
    <t>2030989062</t>
  </si>
  <si>
    <t>1153470950</t>
  </si>
  <si>
    <t>-1187804404</t>
  </si>
  <si>
    <t>004 - Vytápění</t>
  </si>
  <si>
    <t xml:space="preserve">    735 - Ústřední vytápění - otopná tělesa</t>
  </si>
  <si>
    <t>735</t>
  </si>
  <si>
    <t>Ústřední vytápění - otopná tělesa</t>
  </si>
  <si>
    <t>735164271</t>
  </si>
  <si>
    <t>Otopné těleso trubkové elektrické přímotopné výška/délka 1810/450 mm</t>
  </si>
  <si>
    <t>266019095</t>
  </si>
  <si>
    <t xml:space="preserve">Otopná tělesa trubková přímotopná elektrická na stěnu výšky tělesa 1810 mm, délky 450 mm </t>
  </si>
  <si>
    <t>735191904</t>
  </si>
  <si>
    <t>Vyčištění otopných těles litinových proplachem vodou</t>
  </si>
  <si>
    <t>-271837074</t>
  </si>
  <si>
    <t xml:space="preserve">Ostatní opravy otopných těles  vyčištění propláchnutím vodou otopných těles litinových</t>
  </si>
  <si>
    <t>(1,2*1,1)+(0,75*1,1)+(0,9*1,1)+(1,25*1,6)</t>
  </si>
  <si>
    <t>735191905</t>
  </si>
  <si>
    <t>Odvzdušnění otopných těles</t>
  </si>
  <si>
    <t>305882578</t>
  </si>
  <si>
    <t xml:space="preserve">Ostatní opravy otopných těles  odvzdušnění tělesa</t>
  </si>
  <si>
    <t>735191910</t>
  </si>
  <si>
    <t>Napuštění vody do otopných těles</t>
  </si>
  <si>
    <t>1687420992</t>
  </si>
  <si>
    <t xml:space="preserve">Ostatní opravy otopných těles  napuštění vody do otopného systému včetně potrubí (bez kotle a ohříváků) otopných těles</t>
  </si>
  <si>
    <t>0,45*1,8</t>
  </si>
  <si>
    <t>735494811</t>
  </si>
  <si>
    <t>Vypuštění vody z otopných těles</t>
  </si>
  <si>
    <t>385928297</t>
  </si>
  <si>
    <t xml:space="preserve">Vypuštění vody z otopných soustav  bez kotlů, ohříváků, zásobníků a nádrží</t>
  </si>
  <si>
    <t>735511000.R</t>
  </si>
  <si>
    <t>Propojení a úprava potrubí, napuštění, vypuštění systému, ostatní práce při demontáži a montáži radiátorů - ostatní TZ a PD</t>
  </si>
  <si>
    <t>919764332</t>
  </si>
  <si>
    <t>735511001.R</t>
  </si>
  <si>
    <t>Demontáž radiátoru - ostatní TZ a PD</t>
  </si>
  <si>
    <t>-948425842</t>
  </si>
  <si>
    <t>998735103</t>
  </si>
  <si>
    <t>Přesun hmot tonážní pro otopná tělesa v objektech v do 24 m</t>
  </si>
  <si>
    <t>-12251095</t>
  </si>
  <si>
    <t xml:space="preserve">Přesun hmot pro otopná tělesa  stanovený z hmotnosti přesunovaného materiálu vodorovná dopravní vzdálenost do 50 m v objektech výšky přes 12 do 24 m</t>
  </si>
  <si>
    <t>783617101.R</t>
  </si>
  <si>
    <t xml:space="preserve">Llitinová topná tělesa původní - demontovat, očistit, opískovat, obroušení, 3x nátěr stálebílou syntetickou barvou, přepojení přívodů (trasy ca 10m/těleso), zpětná montáž - ostatní viz. tabulky TZ a PD  </t>
  </si>
  <si>
    <t>-900365133</t>
  </si>
  <si>
    <t>litinová topná tělesa demontovat, očistit, opískovat, 3x nátěr stálebílou syntetickou barvou, zpětná montáž</t>
  </si>
  <si>
    <t>-732347695</t>
  </si>
  <si>
    <t>1712717707</t>
  </si>
  <si>
    <t>-53798184</t>
  </si>
  <si>
    <t>-601118361</t>
  </si>
  <si>
    <t>280588075</t>
  </si>
  <si>
    <t>1458893369</t>
  </si>
  <si>
    <t>005 - Elektroinstalace</t>
  </si>
  <si>
    <t xml:space="preserve">    741 - Elektroinstalace - silnoproud</t>
  </si>
  <si>
    <t xml:space="preserve">      D1 - Kompletační materiál</t>
  </si>
  <si>
    <t xml:space="preserve">      D2 - Upevňovací a úložný materiál</t>
  </si>
  <si>
    <t xml:space="preserve">      D3 - ROZVADĚČE R kaple prvky silové</t>
  </si>
  <si>
    <t xml:space="preserve">      D4 - Kabely</t>
  </si>
  <si>
    <t xml:space="preserve">      D5 - Svítidla</t>
  </si>
  <si>
    <t xml:space="preserve">      D6 - Ostatní</t>
  </si>
  <si>
    <t>741</t>
  </si>
  <si>
    <t>Elektroinstalace - silnoproud</t>
  </si>
  <si>
    <t>Kompletační materiál</t>
  </si>
  <si>
    <t>Pol40</t>
  </si>
  <si>
    <t>spínač řaz.1, 10A/230V/IP20</t>
  </si>
  <si>
    <t>Pol41</t>
  </si>
  <si>
    <t>spínač řaz.6, 10A/230V/IP20</t>
  </si>
  <si>
    <t>Pol42</t>
  </si>
  <si>
    <t>spínač řaz.5, 10A/230V/IP20</t>
  </si>
  <si>
    <t>Pol43</t>
  </si>
  <si>
    <t>spínač řaz.1/0, 10A/230V/IP20 s doutnavkou</t>
  </si>
  <si>
    <t>Pol44</t>
  </si>
  <si>
    <t>spínač řaz.1/0+1/0, 10A/230V/IP20</t>
  </si>
  <si>
    <t>Pol45</t>
  </si>
  <si>
    <t xml:space="preserve">DALI eco, automatické a ruční nastavení referenční hodnoty pro regulaci, 2-kanálové řízené osvětlení s rozhraním </t>
  </si>
  <si>
    <t>DALIeco</t>
  </si>
  <si>
    <t>Pol46</t>
  </si>
  <si>
    <t>Doběhové relé CS3-1</t>
  </si>
  <si>
    <t>Pol47</t>
  </si>
  <si>
    <t>zásuvka jednoduchá</t>
  </si>
  <si>
    <t>Pol48</t>
  </si>
  <si>
    <t>zásuvka datová dvojitá RJ45</t>
  </si>
  <si>
    <t>Pol49</t>
  </si>
  <si>
    <t>kryt spinače kolébkového jednoduchý</t>
  </si>
  <si>
    <t>Pol50</t>
  </si>
  <si>
    <t>kryt spinače kolébkového dvojitý</t>
  </si>
  <si>
    <t>Pol51</t>
  </si>
  <si>
    <t>kryt spinače kolébkového jednoduchý se signalizací</t>
  </si>
  <si>
    <t>Pol52</t>
  </si>
  <si>
    <t>rámeček jednoduchý</t>
  </si>
  <si>
    <t>Pol53</t>
  </si>
  <si>
    <t>rámeček dvojitý</t>
  </si>
  <si>
    <t>Pol54</t>
  </si>
  <si>
    <t>rámeček čtyřnásobný</t>
  </si>
  <si>
    <t>Pol55</t>
  </si>
  <si>
    <t>rámeček pětinásobný</t>
  </si>
  <si>
    <t>Pol56</t>
  </si>
  <si>
    <t>WiFi přístupový bod</t>
  </si>
  <si>
    <t>Pol57</t>
  </si>
  <si>
    <t>demontáže v rozsahu PD elektro</t>
  </si>
  <si>
    <t>demontáže</t>
  </si>
  <si>
    <t>Pol38</t>
  </si>
  <si>
    <t>Podružný materiál</t>
  </si>
  <si>
    <t>%</t>
  </si>
  <si>
    <t>Pol39</t>
  </si>
  <si>
    <t>PPV</t>
  </si>
  <si>
    <t>D2</t>
  </si>
  <si>
    <t>Upevňovací a úložný materiál</t>
  </si>
  <si>
    <t>Pol58</t>
  </si>
  <si>
    <t xml:space="preserve">Krabice přístrojová  pod omítku (do sádrokartonu) KU68</t>
  </si>
  <si>
    <t>Pol59</t>
  </si>
  <si>
    <t>Krabice A11 OBO</t>
  </si>
  <si>
    <t>Pol60</t>
  </si>
  <si>
    <t>monoflex pr.13mm</t>
  </si>
  <si>
    <t>Pol61</t>
  </si>
  <si>
    <t>Krabice pod omítku KT125</t>
  </si>
  <si>
    <t>Pol62</t>
  </si>
  <si>
    <t xml:space="preserve">Plastové kabelové  úchyty kabelů 1x2,5</t>
  </si>
  <si>
    <t>Pol63</t>
  </si>
  <si>
    <t>Upevňovací materiál</t>
  </si>
  <si>
    <t>Pol64</t>
  </si>
  <si>
    <t>D3</t>
  </si>
  <si>
    <t>ROZVADĚČE R kaple prvky silové</t>
  </si>
  <si>
    <t>Pol36</t>
  </si>
  <si>
    <t>Rozvodnice R kaple - nová komplet</t>
  </si>
  <si>
    <t>rozvodnice R kaple- nová komplet</t>
  </si>
  <si>
    <t>Pol37</t>
  </si>
  <si>
    <t>D4</t>
  </si>
  <si>
    <t>Kabely</t>
  </si>
  <si>
    <t>Pol65</t>
  </si>
  <si>
    <t>Kabel CYKY 3Jx1,5</t>
  </si>
  <si>
    <t>Pol66</t>
  </si>
  <si>
    <t>Kabel CYKY 3Ox1,5</t>
  </si>
  <si>
    <t>Pol67</t>
  </si>
  <si>
    <t>Kabel CYKY 5Jx1,5</t>
  </si>
  <si>
    <t>Pol68</t>
  </si>
  <si>
    <t>Kabel CYKY 3Jx2,5</t>
  </si>
  <si>
    <t>Pol69</t>
  </si>
  <si>
    <t>Kabel CYKY 2x1,5</t>
  </si>
  <si>
    <t>Pol70</t>
  </si>
  <si>
    <t>Kabel Jy(St)Y2x2x0,8</t>
  </si>
  <si>
    <t>Pol71</t>
  </si>
  <si>
    <t>Kabel CYKY5Jx4</t>
  </si>
  <si>
    <t>Pol72</t>
  </si>
  <si>
    <t>kabelové spojky</t>
  </si>
  <si>
    <t>Pol73</t>
  </si>
  <si>
    <t>Vodič CYA 6zž</t>
  </si>
  <si>
    <t>Pol74</t>
  </si>
  <si>
    <t>Vodič CY4</t>
  </si>
  <si>
    <t>Pol75</t>
  </si>
  <si>
    <t>kabel UTP 6.cat</t>
  </si>
  <si>
    <t>D5</t>
  </si>
  <si>
    <t>Svítidla</t>
  </si>
  <si>
    <t>Pol76</t>
  </si>
  <si>
    <t xml:space="preserve">S7- svítidlo (S10(7)) LED 7W,  zapuštěné, 2700°K - ostatní dle tabulek, TZ a PD</t>
  </si>
  <si>
    <t>svítidlo (S10(7)) LED 7W, zapuštěné, 2700°K, hranaté bodové svítidlo nerez kartáčovaný, LED 7W, 100x100x100mm</t>
  </si>
  <si>
    <t>Pol77</t>
  </si>
  <si>
    <t>S9 - svítidlo (S9) LED 32,4W, 3150 lm, zapuštěné, DALI předřadník,140-052K-10GIE/830 2700°K - ostatní dle tabulek, TZ a PD</t>
  </si>
  <si>
    <t xml:space="preserve">zapuštěné svítidlo, bílá, barva světla 3000°K, včetně montážní krabice, před objednáním sondou ověřit proveditelnost zasekání do stropu, DALI
</t>
  </si>
  <si>
    <t>Pol78</t>
  </si>
  <si>
    <t>S11 - svítidlo (S11) LED, PŘISAZENÉ 2700°K</t>
  </si>
  <si>
    <t>na WC 0.25+0.40c svítidlo přisazené + patice bez vypínače, žárovka LED teple bílá, délka žárovky 0,5m</t>
  </si>
  <si>
    <t>Pol79</t>
  </si>
  <si>
    <t>S1 - svítidlo (S1) LED 48W, zapuštěné 2700°K - ostatní dle tabulek, TZ a PD</t>
  </si>
  <si>
    <t xml:space="preserve">velmi ploché svítidlo pro zapuštění do 2cm omítky, odloučené trafo, světelný tok 3700lm, teplota chromatičnosti Tc 3800K a méně, vyzařovací úhel 120°
</t>
  </si>
  <si>
    <t>Pol80</t>
  </si>
  <si>
    <t>S9 - svítidlo (S9.1) LED 32,4W, 3150 lm, zapuštěné, el. předřadník, 2700°K - ostatní dle tabulek, TZ a PD</t>
  </si>
  <si>
    <t xml:space="preserve">zapuštěné svítidlo A0213, bílá, barva světla 3000°K, včetně montážní krabice, před objednáním sondou ověřit proveditelnost zasekání do stropu, DALI
</t>
  </si>
  <si>
    <t>Pol81</t>
  </si>
  <si>
    <t>LED PÁSEK , 5W/1m, 12V DC</t>
  </si>
  <si>
    <t>Pol82</t>
  </si>
  <si>
    <t>LED NAPÁJEČ 60W / 12V DC</t>
  </si>
  <si>
    <t>LED NAPAJEČ 60W / 12V DC</t>
  </si>
  <si>
    <t>Pol83</t>
  </si>
  <si>
    <t>Nouzové svítidlo 1h, 1W ke stropu LED piktogram</t>
  </si>
  <si>
    <t>Pol84</t>
  </si>
  <si>
    <t>Nouzové svítidlo 1h, 1W na zeď LED piktogram</t>
  </si>
  <si>
    <t>D6</t>
  </si>
  <si>
    <t>Ostatní</t>
  </si>
  <si>
    <t>Pol85</t>
  </si>
  <si>
    <t>Úklid stavby, likvidace odpadů - pouze d+m elektro</t>
  </si>
  <si>
    <t>úklid stavby,likvidace odpadů</t>
  </si>
  <si>
    <t>Pol86</t>
  </si>
  <si>
    <t>Kordinace díla na stavbě</t>
  </si>
  <si>
    <t>Pol87</t>
  </si>
  <si>
    <t>Zkoušky, revize elektro</t>
  </si>
  <si>
    <t>Zkoušky, Revize elektro</t>
  </si>
  <si>
    <t>Pol88</t>
  </si>
  <si>
    <t>Dokumentace skutečného provedení</t>
  </si>
  <si>
    <t>dokumentace skutečného provedení</t>
  </si>
  <si>
    <t>Pol89</t>
  </si>
  <si>
    <t>Popis rozvaděčů, jističů, kabelů</t>
  </si>
  <si>
    <t>popis rozvaděčů, jističů, kabelů</t>
  </si>
  <si>
    <t>Pol90</t>
  </si>
  <si>
    <t>Doprava</t>
  </si>
  <si>
    <t>Pol91</t>
  </si>
  <si>
    <t>Náklady na zařízení staveniště a ostatní vedlejší náklady - pouze d+m elektro</t>
  </si>
  <si>
    <t>Náklady na zařízení staveniště a ostatní vedlejší náklady</t>
  </si>
  <si>
    <t>Pol92</t>
  </si>
  <si>
    <t>Stavební přípomoce - sekací práce, průrazy</t>
  </si>
  <si>
    <t>Stavební přípomoce-sekací práce, průrazy</t>
  </si>
  <si>
    <t>-202768298</t>
  </si>
  <si>
    <t>-750204420</t>
  </si>
  <si>
    <t>1763755954</t>
  </si>
  <si>
    <t>762579868</t>
  </si>
  <si>
    <t>1764809641</t>
  </si>
  <si>
    <t>006 -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</si>
  <si>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</si>
  <si>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</si>
  <si>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</si>
  <si>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</si>
  <si>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Přesun stavebních kapacit</t>
  </si>
  <si>
    <t>VRN</t>
  </si>
  <si>
    <t>VRN1</t>
  </si>
  <si>
    <t>Průzkumné, geodetické a projektové práce</t>
  </si>
  <si>
    <t>013254000</t>
  </si>
  <si>
    <t>Dokumentace skutečného provedení stavby</t>
  </si>
  <si>
    <t>Kč</t>
  </si>
  <si>
    <t>CS ÚRS 2018 01</t>
  </si>
  <si>
    <t>1024</t>
  </si>
  <si>
    <t>-1564703691</t>
  </si>
  <si>
    <t>VRN3</t>
  </si>
  <si>
    <t>Zařízení staveniště</t>
  </si>
  <si>
    <t>030001000</t>
  </si>
  <si>
    <t>1358168116</t>
  </si>
  <si>
    <t>VRN4</t>
  </si>
  <si>
    <t>Inženýrská činnost</t>
  </si>
  <si>
    <t>045002000</t>
  </si>
  <si>
    <t>Kompletační a koordinační činnost</t>
  </si>
  <si>
    <t>994858563</t>
  </si>
  <si>
    <t>VRN8</t>
  </si>
  <si>
    <t>Přesun stavebních kapacit</t>
  </si>
  <si>
    <t>080001000</t>
  </si>
  <si>
    <t>Další náklady na pracovníky</t>
  </si>
  <si>
    <t>483931932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</si>
</sst>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216.7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0)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0)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0)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0)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0)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0)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0)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53</v>
      </c>
      <c r="AI60" s="40"/>
      <c r="AJ60" s="40"/>
      <c r="AK60" s="40"/>
      <c r="AL60" s="40"/>
      <c r="AM60" s="59" t="s">
        <v>54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56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53</v>
      </c>
      <c r="AI75" s="40"/>
      <c r="AJ75" s="40"/>
      <c r="AK75" s="40"/>
      <c r="AL75" s="40"/>
      <c r="AM75" s="59" t="s">
        <v>54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14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StavbaIII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17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Rozvoj a posílení aktivit komunitního centra Unitaria – Hašplův sál (E.3.a), Karlova 8, Anenská 5, Praha 1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21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Praha 1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23</v>
      </c>
      <c r="AJ87" s="38"/>
      <c r="AK87" s="38"/>
      <c r="AL87" s="38"/>
      <c r="AM87" s="73" t="str">
        <f>IF(AN8= "","",AN8)</f>
        <v>5.4.2019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25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Náboženská Společnost Českých Unitářů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31</v>
      </c>
      <c r="AJ89" s="38"/>
      <c r="AK89" s="38"/>
      <c r="AL89" s="38"/>
      <c r="AM89" s="74" t="str">
        <f>IF(E17="","",E17)</f>
        <v>MCA atelier s.r.o.</v>
      </c>
      <c r="AN89" s="65"/>
      <c r="AO89" s="65"/>
      <c r="AP89" s="65"/>
      <c r="AQ89" s="38"/>
      <c r="AR89" s="42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29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34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42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ROUND(SUM(AG95:AG100),0)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ROUND(SUM(AS95:AS100),0)</f>
        <v>0</v>
      </c>
      <c r="AT94" s="108">
        <f>ROUND(SUM(AV94:AW94),0)</f>
        <v>0</v>
      </c>
      <c r="AU94" s="109">
        <f>ROUND(SUM(AU95:AU100),5)</f>
        <v>0</v>
      </c>
      <c r="AV94" s="108">
        <f>ROUND(AZ94*L29,0)</f>
        <v>0</v>
      </c>
      <c r="AW94" s="108">
        <f>ROUND(BA94*L30,0)</f>
        <v>0</v>
      </c>
      <c r="AX94" s="108">
        <f>ROUND(BB94*L29,0)</f>
        <v>0</v>
      </c>
      <c r="AY94" s="108">
        <f>ROUND(BC94*L30,0)</f>
        <v>0</v>
      </c>
      <c r="AZ94" s="108">
        <f>ROUND(SUM(AZ95:AZ100),0)</f>
        <v>0</v>
      </c>
      <c r="BA94" s="108">
        <f>ROUND(SUM(BA95:BA100),0)</f>
        <v>0</v>
      </c>
      <c r="BB94" s="108">
        <f>ROUND(SUM(BB95:BB100),0)</f>
        <v>0</v>
      </c>
      <c r="BC94" s="108">
        <f>ROUND(SUM(BC95:BC100),0)</f>
        <v>0</v>
      </c>
      <c r="BD94" s="110">
        <f>ROUND(SUM(BD95:BD100),0)</f>
        <v>0</v>
      </c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6" customFormat="1" ht="16.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'001 - Stavební část'!J30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ROUND(SUM(AV95:AW95),0)</f>
        <v>0</v>
      </c>
      <c r="AU95" s="123">
        <f>'001 - Stavební část'!P135</f>
        <v>0</v>
      </c>
      <c r="AV95" s="122">
        <f>'001 - Stavební část'!J33</f>
        <v>0</v>
      </c>
      <c r="AW95" s="122">
        <f>'001 - Stavební část'!J34</f>
        <v>0</v>
      </c>
      <c r="AX95" s="122">
        <f>'001 - Stavební část'!J35</f>
        <v>0</v>
      </c>
      <c r="AY95" s="122">
        <f>'001 - Stavební část'!J36</f>
        <v>0</v>
      </c>
      <c r="AZ95" s="122">
        <f>'001 - Stavební část'!F33</f>
        <v>0</v>
      </c>
      <c r="BA95" s="122">
        <f>'001 - Stavební část'!F34</f>
        <v>0</v>
      </c>
      <c r="BB95" s="122">
        <f>'001 - Stavební část'!F35</f>
        <v>0</v>
      </c>
      <c r="BC95" s="122">
        <f>'001 - Stavební část'!F36</f>
        <v>0</v>
      </c>
      <c r="BD95" s="124">
        <f>'001 - Stavební část'!F37</f>
        <v>0</v>
      </c>
      <c r="BT95" s="125" t="s">
        <v>8</v>
      </c>
      <c r="BV95" s="125" t="s">
        <v>80</v>
      </c>
      <c r="BW95" s="125" t="s">
        <v>86</v>
      </c>
      <c r="BX95" s="125" t="s">
        <v>5</v>
      </c>
      <c r="CL95" s="125" t="s">
        <v>1</v>
      </c>
      <c r="CM95" s="125" t="s">
        <v>87</v>
      </c>
    </row>
    <row r="96" s="6" customFormat="1" ht="16.5" customHeight="1">
      <c r="A96" s="113" t="s">
        <v>82</v>
      </c>
      <c r="B96" s="114"/>
      <c r="C96" s="115"/>
      <c r="D96" s="116" t="s">
        <v>88</v>
      </c>
      <c r="E96" s="116"/>
      <c r="F96" s="116"/>
      <c r="G96" s="116"/>
      <c r="H96" s="116"/>
      <c r="I96" s="117"/>
      <c r="J96" s="116" t="s">
        <v>89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'002 - Zdravotně technické...'!J30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ROUND(SUM(AV96:AW96),0)</f>
        <v>0</v>
      </c>
      <c r="AU96" s="123">
        <f>'002 - Zdravotně technické...'!P125</f>
        <v>0</v>
      </c>
      <c r="AV96" s="122">
        <f>'002 - Zdravotně technické...'!J33</f>
        <v>0</v>
      </c>
      <c r="AW96" s="122">
        <f>'002 - Zdravotně technické...'!J34</f>
        <v>0</v>
      </c>
      <c r="AX96" s="122">
        <f>'002 - Zdravotně technické...'!J35</f>
        <v>0</v>
      </c>
      <c r="AY96" s="122">
        <f>'002 - Zdravotně technické...'!J36</f>
        <v>0</v>
      </c>
      <c r="AZ96" s="122">
        <f>'002 - Zdravotně technické...'!F33</f>
        <v>0</v>
      </c>
      <c r="BA96" s="122">
        <f>'002 - Zdravotně technické...'!F34</f>
        <v>0</v>
      </c>
      <c r="BB96" s="122">
        <f>'002 - Zdravotně technické...'!F35</f>
        <v>0</v>
      </c>
      <c r="BC96" s="122">
        <f>'002 - Zdravotně technické...'!F36</f>
        <v>0</v>
      </c>
      <c r="BD96" s="124">
        <f>'002 - Zdravotně technické...'!F37</f>
        <v>0</v>
      </c>
      <c r="BT96" s="125" t="s">
        <v>8</v>
      </c>
      <c r="BV96" s="125" t="s">
        <v>80</v>
      </c>
      <c r="BW96" s="125" t="s">
        <v>90</v>
      </c>
      <c r="BX96" s="125" t="s">
        <v>5</v>
      </c>
      <c r="CL96" s="125" t="s">
        <v>1</v>
      </c>
      <c r="CM96" s="125" t="s">
        <v>87</v>
      </c>
    </row>
    <row r="97" s="6" customFormat="1" ht="16.5" customHeight="1">
      <c r="A97" s="113" t="s">
        <v>82</v>
      </c>
      <c r="B97" s="114"/>
      <c r="C97" s="115"/>
      <c r="D97" s="116" t="s">
        <v>91</v>
      </c>
      <c r="E97" s="116"/>
      <c r="F97" s="116"/>
      <c r="G97" s="116"/>
      <c r="H97" s="116"/>
      <c r="I97" s="117"/>
      <c r="J97" s="116" t="s">
        <v>92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'003 - Vzduchotechnika'!J30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1">
        <v>0</v>
      </c>
      <c r="AT97" s="122">
        <f>ROUND(SUM(AV97:AW97),0)</f>
        <v>0</v>
      </c>
      <c r="AU97" s="123">
        <f>'003 - Vzduchotechnika'!P121</f>
        <v>0</v>
      </c>
      <c r="AV97" s="122">
        <f>'003 - Vzduchotechnika'!J33</f>
        <v>0</v>
      </c>
      <c r="AW97" s="122">
        <f>'003 - Vzduchotechnika'!J34</f>
        <v>0</v>
      </c>
      <c r="AX97" s="122">
        <f>'003 - Vzduchotechnika'!J35</f>
        <v>0</v>
      </c>
      <c r="AY97" s="122">
        <f>'003 - Vzduchotechnika'!J36</f>
        <v>0</v>
      </c>
      <c r="AZ97" s="122">
        <f>'003 - Vzduchotechnika'!F33</f>
        <v>0</v>
      </c>
      <c r="BA97" s="122">
        <f>'003 - Vzduchotechnika'!F34</f>
        <v>0</v>
      </c>
      <c r="BB97" s="122">
        <f>'003 - Vzduchotechnika'!F35</f>
        <v>0</v>
      </c>
      <c r="BC97" s="122">
        <f>'003 - Vzduchotechnika'!F36</f>
        <v>0</v>
      </c>
      <c r="BD97" s="124">
        <f>'003 - Vzduchotechnika'!F37</f>
        <v>0</v>
      </c>
      <c r="BT97" s="125" t="s">
        <v>8</v>
      </c>
      <c r="BV97" s="125" t="s">
        <v>80</v>
      </c>
      <c r="BW97" s="125" t="s">
        <v>93</v>
      </c>
      <c r="BX97" s="125" t="s">
        <v>5</v>
      </c>
      <c r="CL97" s="125" t="s">
        <v>1</v>
      </c>
      <c r="CM97" s="125" t="s">
        <v>87</v>
      </c>
    </row>
    <row r="98" s="6" customFormat="1" ht="16.5" customHeight="1">
      <c r="A98" s="113" t="s">
        <v>82</v>
      </c>
      <c r="B98" s="114"/>
      <c r="C98" s="115"/>
      <c r="D98" s="116" t="s">
        <v>94</v>
      </c>
      <c r="E98" s="116"/>
      <c r="F98" s="116"/>
      <c r="G98" s="116"/>
      <c r="H98" s="116"/>
      <c r="I98" s="117"/>
      <c r="J98" s="116" t="s">
        <v>95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'004 - Vytápění'!J30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85</v>
      </c>
      <c r="AR98" s="120"/>
      <c r="AS98" s="121">
        <v>0</v>
      </c>
      <c r="AT98" s="122">
        <f>ROUND(SUM(AV98:AW98),0)</f>
        <v>0</v>
      </c>
      <c r="AU98" s="123">
        <f>'004 - Vytápění'!P121</f>
        <v>0</v>
      </c>
      <c r="AV98" s="122">
        <f>'004 - Vytápění'!J33</f>
        <v>0</v>
      </c>
      <c r="AW98" s="122">
        <f>'004 - Vytápění'!J34</f>
        <v>0</v>
      </c>
      <c r="AX98" s="122">
        <f>'004 - Vytápění'!J35</f>
        <v>0</v>
      </c>
      <c r="AY98" s="122">
        <f>'004 - Vytápění'!J36</f>
        <v>0</v>
      </c>
      <c r="AZ98" s="122">
        <f>'004 - Vytápění'!F33</f>
        <v>0</v>
      </c>
      <c r="BA98" s="122">
        <f>'004 - Vytápění'!F34</f>
        <v>0</v>
      </c>
      <c r="BB98" s="122">
        <f>'004 - Vytápění'!F35</f>
        <v>0</v>
      </c>
      <c r="BC98" s="122">
        <f>'004 - Vytápění'!F36</f>
        <v>0</v>
      </c>
      <c r="BD98" s="124">
        <f>'004 - Vytápění'!F37</f>
        <v>0</v>
      </c>
      <c r="BT98" s="125" t="s">
        <v>8</v>
      </c>
      <c r="BV98" s="125" t="s">
        <v>80</v>
      </c>
      <c r="BW98" s="125" t="s">
        <v>96</v>
      </c>
      <c r="BX98" s="125" t="s">
        <v>5</v>
      </c>
      <c r="CL98" s="125" t="s">
        <v>1</v>
      </c>
      <c r="CM98" s="125" t="s">
        <v>87</v>
      </c>
    </row>
    <row r="99" s="6" customFormat="1" ht="16.5" customHeight="1">
      <c r="A99" s="113" t="s">
        <v>82</v>
      </c>
      <c r="B99" s="114"/>
      <c r="C99" s="115"/>
      <c r="D99" s="116" t="s">
        <v>97</v>
      </c>
      <c r="E99" s="116"/>
      <c r="F99" s="116"/>
      <c r="G99" s="116"/>
      <c r="H99" s="116"/>
      <c r="I99" s="117"/>
      <c r="J99" s="116" t="s">
        <v>98</v>
      </c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8">
        <f>'005 - Elektroinstalace'!J30</f>
        <v>0</v>
      </c>
      <c r="AH99" s="117"/>
      <c r="AI99" s="117"/>
      <c r="AJ99" s="117"/>
      <c r="AK99" s="117"/>
      <c r="AL99" s="117"/>
      <c r="AM99" s="117"/>
      <c r="AN99" s="118">
        <f>SUM(AG99,AT99)</f>
        <v>0</v>
      </c>
      <c r="AO99" s="117"/>
      <c r="AP99" s="117"/>
      <c r="AQ99" s="119" t="s">
        <v>85</v>
      </c>
      <c r="AR99" s="120"/>
      <c r="AS99" s="121">
        <v>0</v>
      </c>
      <c r="AT99" s="122">
        <f>ROUND(SUM(AV99:AW99),0)</f>
        <v>0</v>
      </c>
      <c r="AU99" s="123">
        <f>'005 - Elektroinstalace'!P125</f>
        <v>0</v>
      </c>
      <c r="AV99" s="122">
        <f>'005 - Elektroinstalace'!J33</f>
        <v>0</v>
      </c>
      <c r="AW99" s="122">
        <f>'005 - Elektroinstalace'!J34</f>
        <v>0</v>
      </c>
      <c r="AX99" s="122">
        <f>'005 - Elektroinstalace'!J35</f>
        <v>0</v>
      </c>
      <c r="AY99" s="122">
        <f>'005 - Elektroinstalace'!J36</f>
        <v>0</v>
      </c>
      <c r="AZ99" s="122">
        <f>'005 - Elektroinstalace'!F33</f>
        <v>0</v>
      </c>
      <c r="BA99" s="122">
        <f>'005 - Elektroinstalace'!F34</f>
        <v>0</v>
      </c>
      <c r="BB99" s="122">
        <f>'005 - Elektroinstalace'!F35</f>
        <v>0</v>
      </c>
      <c r="BC99" s="122">
        <f>'005 - Elektroinstalace'!F36</f>
        <v>0</v>
      </c>
      <c r="BD99" s="124">
        <f>'005 - Elektroinstalace'!F37</f>
        <v>0</v>
      </c>
      <c r="BT99" s="125" t="s">
        <v>8</v>
      </c>
      <c r="BV99" s="125" t="s">
        <v>80</v>
      </c>
      <c r="BW99" s="125" t="s">
        <v>99</v>
      </c>
      <c r="BX99" s="125" t="s">
        <v>5</v>
      </c>
      <c r="CL99" s="125" t="s">
        <v>1</v>
      </c>
      <c r="CM99" s="125" t="s">
        <v>87</v>
      </c>
    </row>
    <row r="100" s="6" customFormat="1" ht="16.5" customHeight="1">
      <c r="A100" s="113" t="s">
        <v>82</v>
      </c>
      <c r="B100" s="114"/>
      <c r="C100" s="115"/>
      <c r="D100" s="116" t="s">
        <v>100</v>
      </c>
      <c r="E100" s="116"/>
      <c r="F100" s="116"/>
      <c r="G100" s="116"/>
      <c r="H100" s="116"/>
      <c r="I100" s="117"/>
      <c r="J100" s="116" t="s">
        <v>101</v>
      </c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8">
        <f>'006 - Vedlejší rozpočtové...'!J30</f>
        <v>0</v>
      </c>
      <c r="AH100" s="117"/>
      <c r="AI100" s="117"/>
      <c r="AJ100" s="117"/>
      <c r="AK100" s="117"/>
      <c r="AL100" s="117"/>
      <c r="AM100" s="117"/>
      <c r="AN100" s="118">
        <f>SUM(AG100,AT100)</f>
        <v>0</v>
      </c>
      <c r="AO100" s="117"/>
      <c r="AP100" s="117"/>
      <c r="AQ100" s="119" t="s">
        <v>85</v>
      </c>
      <c r="AR100" s="120"/>
      <c r="AS100" s="126">
        <v>0</v>
      </c>
      <c r="AT100" s="127">
        <f>ROUND(SUM(AV100:AW100),0)</f>
        <v>0</v>
      </c>
      <c r="AU100" s="128">
        <f>'006 - Vedlejší rozpočtové...'!P121</f>
        <v>0</v>
      </c>
      <c r="AV100" s="127">
        <f>'006 - Vedlejší rozpočtové...'!J33</f>
        <v>0</v>
      </c>
      <c r="AW100" s="127">
        <f>'006 - Vedlejší rozpočtové...'!J34</f>
        <v>0</v>
      </c>
      <c r="AX100" s="127">
        <f>'006 - Vedlejší rozpočtové...'!J35</f>
        <v>0</v>
      </c>
      <c r="AY100" s="127">
        <f>'006 - Vedlejší rozpočtové...'!J36</f>
        <v>0</v>
      </c>
      <c r="AZ100" s="127">
        <f>'006 - Vedlejší rozpočtové...'!F33</f>
        <v>0</v>
      </c>
      <c r="BA100" s="127">
        <f>'006 - Vedlejší rozpočtové...'!F34</f>
        <v>0</v>
      </c>
      <c r="BB100" s="127">
        <f>'006 - Vedlejší rozpočtové...'!F35</f>
        <v>0</v>
      </c>
      <c r="BC100" s="127">
        <f>'006 - Vedlejší rozpočtové...'!F36</f>
        <v>0</v>
      </c>
      <c r="BD100" s="129">
        <f>'006 - Vedlejší rozpočtové...'!F37</f>
        <v>0</v>
      </c>
      <c r="BT100" s="125" t="s">
        <v>8</v>
      </c>
      <c r="BV100" s="125" t="s">
        <v>80</v>
      </c>
      <c r="BW100" s="125" t="s">
        <v>102</v>
      </c>
      <c r="BX100" s="125" t="s">
        <v>5</v>
      </c>
      <c r="CL100" s="125" t="s">
        <v>1</v>
      </c>
      <c r="CM100" s="125" t="s">
        <v>87</v>
      </c>
    </row>
    <row r="101" s="1" customFormat="1" ht="30" customHeigh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42"/>
    </row>
    <row r="102" s="1" customFormat="1" ht="6.96" customHeight="1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42"/>
    </row>
  </sheetData>
  <sheetProtection sheet="1" formatColumns="0" formatRows="0" objects="1" scenarios="1" spinCount="100000" saltValue="b1IVXupiGFgOWDdiCcyrHuNtYneBeYwDQkUc/OQ4NX/7yDd2jkJA3SIBfSm4FzctVVL2tC3i3oMtU20cfdExwg==" hashValue="TO7fx1VMdcJtCQppswlv/HOFoWYbfMcjp62YZ+DjNmUIxdG1/rXUTT4S3qR2aXkJCwx+KxlW/8toQRJT2CEv6w==" algorithmName="SHA-512" password="CC35"/>
  <mergeCells count="6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D99:H99"/>
    <mergeCell ref="J99:AF99"/>
    <mergeCell ref="D100:H100"/>
    <mergeCell ref="J100:AF100"/>
  </mergeCells>
  <hyperlinks>
    <hyperlink ref="A95" location="'001 - Stavební část'!C2" display="/"/>
    <hyperlink ref="A96" location="'002 - Zdravotně technické...'!C2" display="/"/>
    <hyperlink ref="A97" location="'003 - Vzduchotechnika'!C2" display="/"/>
    <hyperlink ref="A98" location="'004 - Vytápění'!C2" display="/"/>
    <hyperlink ref="A99" location="'005 - Elektroinstalace'!C2" display="/"/>
    <hyperlink ref="A100" location="'006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87</v>
      </c>
    </row>
    <row r="4" ht="24.96" customHeight="1">
      <c r="B4" s="19"/>
      <c r="D4" s="134" t="s">
        <v>103</v>
      </c>
      <c r="L4" s="19"/>
      <c r="M4" s="135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17</v>
      </c>
      <c r="L6" s="19"/>
    </row>
    <row r="7" ht="16.5" customHeight="1">
      <c r="B7" s="19"/>
      <c r="E7" s="137" t="str">
        <f>'Rekapitulace stavby'!K6</f>
        <v>Rozvoj a posílení aktivit komunitního centra Unitaria – Hašplův sál (E.3.a), Karlova 8, Anenská 5, Praha 1</v>
      </c>
      <c r="F7" s="136"/>
      <c r="G7" s="136"/>
      <c r="H7" s="136"/>
      <c r="L7" s="19"/>
    </row>
    <row r="8" s="1" customFormat="1" ht="12" customHeight="1">
      <c r="B8" s="42"/>
      <c r="D8" s="136" t="s">
        <v>104</v>
      </c>
      <c r="I8" s="138"/>
      <c r="L8" s="42"/>
    </row>
    <row r="9" s="1" customFormat="1" ht="36.96" customHeight="1">
      <c r="B9" s="42"/>
      <c r="E9" s="139" t="s">
        <v>105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19</v>
      </c>
      <c r="F11" s="140" t="s">
        <v>1</v>
      </c>
      <c r="I11" s="141" t="s">
        <v>20</v>
      </c>
      <c r="J11" s="140" t="s">
        <v>1</v>
      </c>
      <c r="L11" s="42"/>
    </row>
    <row r="12" s="1" customFormat="1" ht="12" customHeight="1">
      <c r="B12" s="42"/>
      <c r="D12" s="136" t="s">
        <v>21</v>
      </c>
      <c r="F12" s="140" t="s">
        <v>22</v>
      </c>
      <c r="I12" s="141" t="s">
        <v>23</v>
      </c>
      <c r="J12" s="142" t="str">
        <f>'Rekapitulace stavby'!AN8</f>
        <v>5.4.2019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25</v>
      </c>
      <c r="I14" s="141" t="s">
        <v>26</v>
      </c>
      <c r="J14" s="140" t="s">
        <v>1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29</v>
      </c>
      <c r="I17" s="14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31</v>
      </c>
      <c r="I20" s="141" t="s">
        <v>26</v>
      </c>
      <c r="J20" s="140" t="s">
        <v>1</v>
      </c>
      <c r="L20" s="42"/>
    </row>
    <row r="21" s="1" customFormat="1" ht="18" customHeight="1">
      <c r="B21" s="42"/>
      <c r="E21" s="140" t="s">
        <v>32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1" t="s">
        <v>26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36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ROUND(J135, 0)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ROUND((SUM(BE135:BE1134)),  0)</f>
        <v>0</v>
      </c>
      <c r="I33" s="153">
        <v>0.20999999999999999</v>
      </c>
      <c r="J33" s="152">
        <f>ROUND(((SUM(BE135:BE1134))*I33),  0)</f>
        <v>0</v>
      </c>
      <c r="L33" s="42"/>
    </row>
    <row r="34" s="1" customFormat="1" ht="14.4" customHeight="1">
      <c r="B34" s="42"/>
      <c r="E34" s="136" t="s">
        <v>44</v>
      </c>
      <c r="F34" s="152">
        <f>ROUND((SUM(BF135:BF1134)),  0)</f>
        <v>0</v>
      </c>
      <c r="I34" s="153">
        <v>0.14999999999999999</v>
      </c>
      <c r="J34" s="152">
        <f>ROUND(((SUM(BF135:BF1134))*I34),  0)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ROUND((SUM(BG135:BG1134)),  0)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ROUND((SUM(BH135:BH1134)),  0)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ROUND((SUM(BI135:BI1134)),  0)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106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17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Rozvoj a posílení aktivit komunitního centra Unitaria – Hašplův sál (E.3.a), Karlova 8, Anenská 5, Praha 1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104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001 - Stavební část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21</v>
      </c>
      <c r="D89" s="38"/>
      <c r="E89" s="38"/>
      <c r="F89" s="26" t="str">
        <f>F12</f>
        <v>Praha 1</v>
      </c>
      <c r="G89" s="38"/>
      <c r="H89" s="38"/>
      <c r="I89" s="141" t="s">
        <v>23</v>
      </c>
      <c r="J89" s="73" t="str">
        <f>IF(J12="","",J12)</f>
        <v>5.4.2019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25</v>
      </c>
      <c r="D91" s="38"/>
      <c r="E91" s="38"/>
      <c r="F91" s="26" t="str">
        <f>E15</f>
        <v>Náboženská Společnost Českých Unitářů</v>
      </c>
      <c r="G91" s="38"/>
      <c r="H91" s="38"/>
      <c r="I91" s="141" t="s">
        <v>31</v>
      </c>
      <c r="J91" s="35" t="str">
        <f>E21</f>
        <v>MCA atelier s.r.o.</v>
      </c>
      <c r="K91" s="38"/>
      <c r="L91" s="42"/>
    </row>
    <row r="92" s="1" customFormat="1" ht="15.15" customHeight="1">
      <c r="B92" s="37"/>
      <c r="C92" s="31" t="s">
        <v>29</v>
      </c>
      <c r="D92" s="38"/>
      <c r="E92" s="38"/>
      <c r="F92" s="26" t="str">
        <f>IF(E18="","",E18)</f>
        <v>Vyplň údaj</v>
      </c>
      <c r="G92" s="38"/>
      <c r="H92" s="38"/>
      <c r="I92" s="141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107</v>
      </c>
      <c r="D94" s="178"/>
      <c r="E94" s="178"/>
      <c r="F94" s="178"/>
      <c r="G94" s="178"/>
      <c r="H94" s="178"/>
      <c r="I94" s="179"/>
      <c r="J94" s="180" t="s">
        <v>108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109</v>
      </c>
      <c r="D96" s="38"/>
      <c r="E96" s="38"/>
      <c r="F96" s="38"/>
      <c r="G96" s="38"/>
      <c r="H96" s="38"/>
      <c r="I96" s="138"/>
      <c r="J96" s="104">
        <f>J135</f>
        <v>0</v>
      </c>
      <c r="K96" s="38"/>
      <c r="L96" s="42"/>
      <c r="AU96" s="16" t="s">
        <v>110</v>
      </c>
    </row>
    <row r="97" s="8" customFormat="1" ht="24.96" customHeight="1">
      <c r="B97" s="182"/>
      <c r="C97" s="183"/>
      <c r="D97" s="184" t="s">
        <v>111</v>
      </c>
      <c r="E97" s="185"/>
      <c r="F97" s="185"/>
      <c r="G97" s="185"/>
      <c r="H97" s="185"/>
      <c r="I97" s="186"/>
      <c r="J97" s="187">
        <f>J136</f>
        <v>0</v>
      </c>
      <c r="K97" s="183"/>
      <c r="L97" s="188"/>
    </row>
    <row r="98" s="9" customFormat="1" ht="19.92" customHeight="1">
      <c r="B98" s="189"/>
      <c r="C98" s="190"/>
      <c r="D98" s="191" t="s">
        <v>112</v>
      </c>
      <c r="E98" s="192"/>
      <c r="F98" s="192"/>
      <c r="G98" s="192"/>
      <c r="H98" s="192"/>
      <c r="I98" s="193"/>
      <c r="J98" s="194">
        <f>J137</f>
        <v>0</v>
      </c>
      <c r="K98" s="190"/>
      <c r="L98" s="195"/>
    </row>
    <row r="99" s="9" customFormat="1" ht="19.92" customHeight="1">
      <c r="B99" s="189"/>
      <c r="C99" s="190"/>
      <c r="D99" s="191" t="s">
        <v>113</v>
      </c>
      <c r="E99" s="192"/>
      <c r="F99" s="192"/>
      <c r="G99" s="192"/>
      <c r="H99" s="192"/>
      <c r="I99" s="193"/>
      <c r="J99" s="194">
        <f>J192</f>
        <v>0</v>
      </c>
      <c r="K99" s="190"/>
      <c r="L99" s="195"/>
    </row>
    <row r="100" s="9" customFormat="1" ht="19.92" customHeight="1">
      <c r="B100" s="189"/>
      <c r="C100" s="190"/>
      <c r="D100" s="191" t="s">
        <v>114</v>
      </c>
      <c r="E100" s="192"/>
      <c r="F100" s="192"/>
      <c r="G100" s="192"/>
      <c r="H100" s="192"/>
      <c r="I100" s="193"/>
      <c r="J100" s="194">
        <f>J393</f>
        <v>0</v>
      </c>
      <c r="K100" s="190"/>
      <c r="L100" s="195"/>
    </row>
    <row r="101" s="9" customFormat="1" ht="19.92" customHeight="1">
      <c r="B101" s="189"/>
      <c r="C101" s="190"/>
      <c r="D101" s="191" t="s">
        <v>115</v>
      </c>
      <c r="E101" s="192"/>
      <c r="F101" s="192"/>
      <c r="G101" s="192"/>
      <c r="H101" s="192"/>
      <c r="I101" s="193"/>
      <c r="J101" s="194">
        <f>J621</f>
        <v>0</v>
      </c>
      <c r="K101" s="190"/>
      <c r="L101" s="195"/>
    </row>
    <row r="102" s="9" customFormat="1" ht="19.92" customHeight="1">
      <c r="B102" s="189"/>
      <c r="C102" s="190"/>
      <c r="D102" s="191" t="s">
        <v>116</v>
      </c>
      <c r="E102" s="192"/>
      <c r="F102" s="192"/>
      <c r="G102" s="192"/>
      <c r="H102" s="192"/>
      <c r="I102" s="193"/>
      <c r="J102" s="194">
        <f>J637</f>
        <v>0</v>
      </c>
      <c r="K102" s="190"/>
      <c r="L102" s="195"/>
    </row>
    <row r="103" s="8" customFormat="1" ht="24.96" customHeight="1">
      <c r="B103" s="182"/>
      <c r="C103" s="183"/>
      <c r="D103" s="184" t="s">
        <v>117</v>
      </c>
      <c r="E103" s="185"/>
      <c r="F103" s="185"/>
      <c r="G103" s="185"/>
      <c r="H103" s="185"/>
      <c r="I103" s="186"/>
      <c r="J103" s="187">
        <f>J640</f>
        <v>0</v>
      </c>
      <c r="K103" s="183"/>
      <c r="L103" s="188"/>
    </row>
    <row r="104" s="9" customFormat="1" ht="19.92" customHeight="1">
      <c r="B104" s="189"/>
      <c r="C104" s="190"/>
      <c r="D104" s="191" t="s">
        <v>118</v>
      </c>
      <c r="E104" s="192"/>
      <c r="F104" s="192"/>
      <c r="G104" s="192"/>
      <c r="H104" s="192"/>
      <c r="I104" s="193"/>
      <c r="J104" s="194">
        <f>J641</f>
        <v>0</v>
      </c>
      <c r="K104" s="190"/>
      <c r="L104" s="195"/>
    </row>
    <row r="105" s="9" customFormat="1" ht="19.92" customHeight="1">
      <c r="B105" s="189"/>
      <c r="C105" s="190"/>
      <c r="D105" s="191" t="s">
        <v>119</v>
      </c>
      <c r="E105" s="192"/>
      <c r="F105" s="192"/>
      <c r="G105" s="192"/>
      <c r="H105" s="192"/>
      <c r="I105" s="193"/>
      <c r="J105" s="194">
        <f>J673</f>
        <v>0</v>
      </c>
      <c r="K105" s="190"/>
      <c r="L105" s="195"/>
    </row>
    <row r="106" s="9" customFormat="1" ht="19.92" customHeight="1">
      <c r="B106" s="189"/>
      <c r="C106" s="190"/>
      <c r="D106" s="191" t="s">
        <v>120</v>
      </c>
      <c r="E106" s="192"/>
      <c r="F106" s="192"/>
      <c r="G106" s="192"/>
      <c r="H106" s="192"/>
      <c r="I106" s="193"/>
      <c r="J106" s="194">
        <f>J685</f>
        <v>0</v>
      </c>
      <c r="K106" s="190"/>
      <c r="L106" s="195"/>
    </row>
    <row r="107" s="9" customFormat="1" ht="19.92" customHeight="1">
      <c r="B107" s="189"/>
      <c r="C107" s="190"/>
      <c r="D107" s="191" t="s">
        <v>121</v>
      </c>
      <c r="E107" s="192"/>
      <c r="F107" s="192"/>
      <c r="G107" s="192"/>
      <c r="H107" s="192"/>
      <c r="I107" s="193"/>
      <c r="J107" s="194">
        <f>J720</f>
        <v>0</v>
      </c>
      <c r="K107" s="190"/>
      <c r="L107" s="195"/>
    </row>
    <row r="108" s="9" customFormat="1" ht="19.92" customHeight="1">
      <c r="B108" s="189"/>
      <c r="C108" s="190"/>
      <c r="D108" s="191" t="s">
        <v>122</v>
      </c>
      <c r="E108" s="192"/>
      <c r="F108" s="192"/>
      <c r="G108" s="192"/>
      <c r="H108" s="192"/>
      <c r="I108" s="193"/>
      <c r="J108" s="194">
        <f>J813</f>
        <v>0</v>
      </c>
      <c r="K108" s="190"/>
      <c r="L108" s="195"/>
    </row>
    <row r="109" s="9" customFormat="1" ht="19.92" customHeight="1">
      <c r="B109" s="189"/>
      <c r="C109" s="190"/>
      <c r="D109" s="191" t="s">
        <v>123</v>
      </c>
      <c r="E109" s="192"/>
      <c r="F109" s="192"/>
      <c r="G109" s="192"/>
      <c r="H109" s="192"/>
      <c r="I109" s="193"/>
      <c r="J109" s="194">
        <f>J819</f>
        <v>0</v>
      </c>
      <c r="K109" s="190"/>
      <c r="L109" s="195"/>
    </row>
    <row r="110" s="9" customFormat="1" ht="19.92" customHeight="1">
      <c r="B110" s="189"/>
      <c r="C110" s="190"/>
      <c r="D110" s="191" t="s">
        <v>124</v>
      </c>
      <c r="E110" s="192"/>
      <c r="F110" s="192"/>
      <c r="G110" s="192"/>
      <c r="H110" s="192"/>
      <c r="I110" s="193"/>
      <c r="J110" s="194">
        <f>J875</f>
        <v>0</v>
      </c>
      <c r="K110" s="190"/>
      <c r="L110" s="195"/>
    </row>
    <row r="111" s="9" customFormat="1" ht="19.92" customHeight="1">
      <c r="B111" s="189"/>
      <c r="C111" s="190"/>
      <c r="D111" s="191" t="s">
        <v>125</v>
      </c>
      <c r="E111" s="192"/>
      <c r="F111" s="192"/>
      <c r="G111" s="192"/>
      <c r="H111" s="192"/>
      <c r="I111" s="193"/>
      <c r="J111" s="194">
        <f>J955</f>
        <v>0</v>
      </c>
      <c r="K111" s="190"/>
      <c r="L111" s="195"/>
    </row>
    <row r="112" s="9" customFormat="1" ht="19.92" customHeight="1">
      <c r="B112" s="189"/>
      <c r="C112" s="190"/>
      <c r="D112" s="191" t="s">
        <v>126</v>
      </c>
      <c r="E112" s="192"/>
      <c r="F112" s="192"/>
      <c r="G112" s="192"/>
      <c r="H112" s="192"/>
      <c r="I112" s="193"/>
      <c r="J112" s="194">
        <f>J996</f>
        <v>0</v>
      </c>
      <c r="K112" s="190"/>
      <c r="L112" s="195"/>
    </row>
    <row r="113" s="9" customFormat="1" ht="19.92" customHeight="1">
      <c r="B113" s="189"/>
      <c r="C113" s="190"/>
      <c r="D113" s="191" t="s">
        <v>127</v>
      </c>
      <c r="E113" s="192"/>
      <c r="F113" s="192"/>
      <c r="G113" s="192"/>
      <c r="H113" s="192"/>
      <c r="I113" s="193"/>
      <c r="J113" s="194">
        <f>J1063</f>
        <v>0</v>
      </c>
      <c r="K113" s="190"/>
      <c r="L113" s="195"/>
    </row>
    <row r="114" s="9" customFormat="1" ht="19.92" customHeight="1">
      <c r="B114" s="189"/>
      <c r="C114" s="190"/>
      <c r="D114" s="191" t="s">
        <v>128</v>
      </c>
      <c r="E114" s="192"/>
      <c r="F114" s="192"/>
      <c r="G114" s="192"/>
      <c r="H114" s="192"/>
      <c r="I114" s="193"/>
      <c r="J114" s="194">
        <f>J1079</f>
        <v>0</v>
      </c>
      <c r="K114" s="190"/>
      <c r="L114" s="195"/>
    </row>
    <row r="115" s="8" customFormat="1" ht="24.96" customHeight="1">
      <c r="B115" s="182"/>
      <c r="C115" s="183"/>
      <c r="D115" s="184" t="s">
        <v>129</v>
      </c>
      <c r="E115" s="185"/>
      <c r="F115" s="185"/>
      <c r="G115" s="185"/>
      <c r="H115" s="185"/>
      <c r="I115" s="186"/>
      <c r="J115" s="187">
        <f>J1124</f>
        <v>0</v>
      </c>
      <c r="K115" s="183"/>
      <c r="L115" s="188"/>
    </row>
    <row r="116" s="1" customFormat="1" ht="21.84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6.96" customHeight="1">
      <c r="B117" s="60"/>
      <c r="C117" s="61"/>
      <c r="D117" s="61"/>
      <c r="E117" s="61"/>
      <c r="F117" s="61"/>
      <c r="G117" s="61"/>
      <c r="H117" s="61"/>
      <c r="I117" s="172"/>
      <c r="J117" s="61"/>
      <c r="K117" s="61"/>
      <c r="L117" s="42"/>
    </row>
    <row r="121" s="1" customFormat="1" ht="6.96" customHeight="1">
      <c r="B121" s="62"/>
      <c r="C121" s="63"/>
      <c r="D121" s="63"/>
      <c r="E121" s="63"/>
      <c r="F121" s="63"/>
      <c r="G121" s="63"/>
      <c r="H121" s="63"/>
      <c r="I121" s="175"/>
      <c r="J121" s="63"/>
      <c r="K121" s="63"/>
      <c r="L121" s="42"/>
    </row>
    <row r="122" s="1" customFormat="1" ht="24.96" customHeight="1">
      <c r="B122" s="37"/>
      <c r="C122" s="22" t="s">
        <v>130</v>
      </c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42"/>
    </row>
    <row r="124" s="1" customFormat="1" ht="12" customHeight="1">
      <c r="B124" s="37"/>
      <c r="C124" s="31" t="s">
        <v>17</v>
      </c>
      <c r="D124" s="38"/>
      <c r="E124" s="38"/>
      <c r="F124" s="38"/>
      <c r="G124" s="38"/>
      <c r="H124" s="38"/>
      <c r="I124" s="138"/>
      <c r="J124" s="38"/>
      <c r="K124" s="38"/>
      <c r="L124" s="42"/>
    </row>
    <row r="125" s="1" customFormat="1" ht="16.5" customHeight="1">
      <c r="B125" s="37"/>
      <c r="C125" s="38"/>
      <c r="D125" s="38"/>
      <c r="E125" s="176" t="str">
        <f>E7</f>
        <v>Rozvoj a posílení aktivit komunitního centra Unitaria – Hašplův sál (E.3.a), Karlova 8, Anenská 5, Praha 1</v>
      </c>
      <c r="F125" s="31"/>
      <c r="G125" s="31"/>
      <c r="H125" s="31"/>
      <c r="I125" s="138"/>
      <c r="J125" s="38"/>
      <c r="K125" s="38"/>
      <c r="L125" s="42"/>
    </row>
    <row r="126" s="1" customFormat="1" ht="12" customHeight="1">
      <c r="B126" s="37"/>
      <c r="C126" s="31" t="s">
        <v>104</v>
      </c>
      <c r="D126" s="38"/>
      <c r="E126" s="38"/>
      <c r="F126" s="38"/>
      <c r="G126" s="38"/>
      <c r="H126" s="38"/>
      <c r="I126" s="138"/>
      <c r="J126" s="38"/>
      <c r="K126" s="38"/>
      <c r="L126" s="42"/>
    </row>
    <row r="127" s="1" customFormat="1" ht="16.5" customHeight="1">
      <c r="B127" s="37"/>
      <c r="C127" s="38"/>
      <c r="D127" s="38"/>
      <c r="E127" s="70" t="str">
        <f>E9</f>
        <v>001 - Stavební část</v>
      </c>
      <c r="F127" s="38"/>
      <c r="G127" s="38"/>
      <c r="H127" s="38"/>
      <c r="I127" s="138"/>
      <c r="J127" s="38"/>
      <c r="K127" s="38"/>
      <c r="L127" s="42"/>
    </row>
    <row r="128" s="1" customFormat="1" ht="6.96" customHeight="1">
      <c r="B128" s="37"/>
      <c r="C128" s="38"/>
      <c r="D128" s="38"/>
      <c r="E128" s="38"/>
      <c r="F128" s="38"/>
      <c r="G128" s="38"/>
      <c r="H128" s="38"/>
      <c r="I128" s="138"/>
      <c r="J128" s="38"/>
      <c r="K128" s="38"/>
      <c r="L128" s="42"/>
    </row>
    <row r="129" s="1" customFormat="1" ht="12" customHeight="1">
      <c r="B129" s="37"/>
      <c r="C129" s="31" t="s">
        <v>21</v>
      </c>
      <c r="D129" s="38"/>
      <c r="E129" s="38"/>
      <c r="F129" s="26" t="str">
        <f>F12</f>
        <v>Praha 1</v>
      </c>
      <c r="G129" s="38"/>
      <c r="H129" s="38"/>
      <c r="I129" s="141" t="s">
        <v>23</v>
      </c>
      <c r="J129" s="73" t="str">
        <f>IF(J12="","",J12)</f>
        <v>5.4.2019</v>
      </c>
      <c r="K129" s="38"/>
      <c r="L129" s="42"/>
    </row>
    <row r="130" s="1" customFormat="1" ht="6.96" customHeight="1">
      <c r="B130" s="37"/>
      <c r="C130" s="38"/>
      <c r="D130" s="38"/>
      <c r="E130" s="38"/>
      <c r="F130" s="38"/>
      <c r="G130" s="38"/>
      <c r="H130" s="38"/>
      <c r="I130" s="138"/>
      <c r="J130" s="38"/>
      <c r="K130" s="38"/>
      <c r="L130" s="42"/>
    </row>
    <row r="131" s="1" customFormat="1" ht="15.15" customHeight="1">
      <c r="B131" s="37"/>
      <c r="C131" s="31" t="s">
        <v>25</v>
      </c>
      <c r="D131" s="38"/>
      <c r="E131" s="38"/>
      <c r="F131" s="26" t="str">
        <f>E15</f>
        <v>Náboženská Společnost Českých Unitářů</v>
      </c>
      <c r="G131" s="38"/>
      <c r="H131" s="38"/>
      <c r="I131" s="141" t="s">
        <v>31</v>
      </c>
      <c r="J131" s="35" t="str">
        <f>E21</f>
        <v>MCA atelier s.r.o.</v>
      </c>
      <c r="K131" s="38"/>
      <c r="L131" s="42"/>
    </row>
    <row r="132" s="1" customFormat="1" ht="15.15" customHeight="1">
      <c r="B132" s="37"/>
      <c r="C132" s="31" t="s">
        <v>29</v>
      </c>
      <c r="D132" s="38"/>
      <c r="E132" s="38"/>
      <c r="F132" s="26" t="str">
        <f>IF(E18="","",E18)</f>
        <v>Vyplň údaj</v>
      </c>
      <c r="G132" s="38"/>
      <c r="H132" s="38"/>
      <c r="I132" s="141" t="s">
        <v>34</v>
      </c>
      <c r="J132" s="35" t="str">
        <f>E24</f>
        <v xml:space="preserve"> </v>
      </c>
      <c r="K132" s="38"/>
      <c r="L132" s="42"/>
    </row>
    <row r="133" s="1" customFormat="1" ht="10.32" customHeight="1">
      <c r="B133" s="37"/>
      <c r="C133" s="38"/>
      <c r="D133" s="38"/>
      <c r="E133" s="38"/>
      <c r="F133" s="38"/>
      <c r="G133" s="38"/>
      <c r="H133" s="38"/>
      <c r="I133" s="138"/>
      <c r="J133" s="38"/>
      <c r="K133" s="38"/>
      <c r="L133" s="42"/>
    </row>
    <row r="134" s="10" customFormat="1" ht="29.28" customHeight="1">
      <c r="B134" s="196"/>
      <c r="C134" s="197" t="s">
        <v>131</v>
      </c>
      <c r="D134" s="198" t="s">
        <v>63</v>
      </c>
      <c r="E134" s="198" t="s">
        <v>59</v>
      </c>
      <c r="F134" s="198" t="s">
        <v>60</v>
      </c>
      <c r="G134" s="198" t="s">
        <v>132</v>
      </c>
      <c r="H134" s="198" t="s">
        <v>133</v>
      </c>
      <c r="I134" s="199" t="s">
        <v>134</v>
      </c>
      <c r="J134" s="198" t="s">
        <v>108</v>
      </c>
      <c r="K134" s="200" t="s">
        <v>135</v>
      </c>
      <c r="L134" s="201"/>
      <c r="M134" s="94" t="s">
        <v>1</v>
      </c>
      <c r="N134" s="95" t="s">
        <v>42</v>
      </c>
      <c r="O134" s="95" t="s">
        <v>136</v>
      </c>
      <c r="P134" s="95" t="s">
        <v>137</v>
      </c>
      <c r="Q134" s="95" t="s">
        <v>138</v>
      </c>
      <c r="R134" s="95" t="s">
        <v>139</v>
      </c>
      <c r="S134" s="95" t="s">
        <v>140</v>
      </c>
      <c r="T134" s="96" t="s">
        <v>141</v>
      </c>
    </row>
    <row r="135" s="1" customFormat="1" ht="22.8" customHeight="1">
      <c r="B135" s="37"/>
      <c r="C135" s="101" t="s">
        <v>142</v>
      </c>
      <c r="D135" s="38"/>
      <c r="E135" s="38"/>
      <c r="F135" s="38"/>
      <c r="G135" s="38"/>
      <c r="H135" s="38"/>
      <c r="I135" s="138"/>
      <c r="J135" s="202">
        <f>BK135</f>
        <v>0</v>
      </c>
      <c r="K135" s="38"/>
      <c r="L135" s="42"/>
      <c r="M135" s="97"/>
      <c r="N135" s="98"/>
      <c r="O135" s="98"/>
      <c r="P135" s="203">
        <f>P136+P640+P1124</f>
        <v>0</v>
      </c>
      <c r="Q135" s="98"/>
      <c r="R135" s="203">
        <f>R136+R640+R1124</f>
        <v>13.383584089999999</v>
      </c>
      <c r="S135" s="98"/>
      <c r="T135" s="204">
        <f>T136+T640+T1124</f>
        <v>12.1794409</v>
      </c>
      <c r="AT135" s="16" t="s">
        <v>77</v>
      </c>
      <c r="AU135" s="16" t="s">
        <v>110</v>
      </c>
      <c r="BK135" s="205">
        <f>BK136+BK640+BK1124</f>
        <v>0</v>
      </c>
    </row>
    <row r="136" s="11" customFormat="1" ht="25.92" customHeight="1">
      <c r="B136" s="206"/>
      <c r="C136" s="207"/>
      <c r="D136" s="208" t="s">
        <v>77</v>
      </c>
      <c r="E136" s="209" t="s">
        <v>143</v>
      </c>
      <c r="F136" s="209" t="s">
        <v>144</v>
      </c>
      <c r="G136" s="207"/>
      <c r="H136" s="207"/>
      <c r="I136" s="210"/>
      <c r="J136" s="211">
        <f>BK136</f>
        <v>0</v>
      </c>
      <c r="K136" s="207"/>
      <c r="L136" s="212"/>
      <c r="M136" s="213"/>
      <c r="N136" s="214"/>
      <c r="O136" s="214"/>
      <c r="P136" s="215">
        <f>P137+P192+P393+P621+P637</f>
        <v>0</v>
      </c>
      <c r="Q136" s="214"/>
      <c r="R136" s="215">
        <f>R137+R192+R393+R621+R637</f>
        <v>6.98722931</v>
      </c>
      <c r="S136" s="214"/>
      <c r="T136" s="216">
        <f>T137+T192+T393+T621+T637</f>
        <v>11.237105999999999</v>
      </c>
      <c r="AR136" s="217" t="s">
        <v>8</v>
      </c>
      <c r="AT136" s="218" t="s">
        <v>77</v>
      </c>
      <c r="AU136" s="218" t="s">
        <v>78</v>
      </c>
      <c r="AY136" s="217" t="s">
        <v>145</v>
      </c>
      <c r="BK136" s="219">
        <f>BK137+BK192+BK393+BK621+BK637</f>
        <v>0</v>
      </c>
    </row>
    <row r="137" s="11" customFormat="1" ht="22.8" customHeight="1">
      <c r="B137" s="206"/>
      <c r="C137" s="207"/>
      <c r="D137" s="208" t="s">
        <v>77</v>
      </c>
      <c r="E137" s="220" t="s">
        <v>146</v>
      </c>
      <c r="F137" s="220" t="s">
        <v>147</v>
      </c>
      <c r="G137" s="207"/>
      <c r="H137" s="207"/>
      <c r="I137" s="210"/>
      <c r="J137" s="221">
        <f>BK137</f>
        <v>0</v>
      </c>
      <c r="K137" s="207"/>
      <c r="L137" s="212"/>
      <c r="M137" s="213"/>
      <c r="N137" s="214"/>
      <c r="O137" s="214"/>
      <c r="P137" s="215">
        <f>SUM(P138:P191)</f>
        <v>0</v>
      </c>
      <c r="Q137" s="214"/>
      <c r="R137" s="215">
        <f>SUM(R138:R191)</f>
        <v>1.8726448800000002</v>
      </c>
      <c r="S137" s="214"/>
      <c r="T137" s="216">
        <f>SUM(T138:T191)</f>
        <v>0</v>
      </c>
      <c r="AR137" s="217" t="s">
        <v>8</v>
      </c>
      <c r="AT137" s="218" t="s">
        <v>77</v>
      </c>
      <c r="AU137" s="218" t="s">
        <v>8</v>
      </c>
      <c r="AY137" s="217" t="s">
        <v>145</v>
      </c>
      <c r="BK137" s="219">
        <f>SUM(BK138:BK191)</f>
        <v>0</v>
      </c>
    </row>
    <row r="138" s="1" customFormat="1" ht="24" customHeight="1">
      <c r="B138" s="37"/>
      <c r="C138" s="222" t="s">
        <v>8</v>
      </c>
      <c r="D138" s="222" t="s">
        <v>148</v>
      </c>
      <c r="E138" s="223" t="s">
        <v>149</v>
      </c>
      <c r="F138" s="224" t="s">
        <v>150</v>
      </c>
      <c r="G138" s="225" t="s">
        <v>151</v>
      </c>
      <c r="H138" s="226">
        <v>2</v>
      </c>
      <c r="I138" s="227"/>
      <c r="J138" s="228">
        <f>ROUND(I138*H138,0)</f>
        <v>0</v>
      </c>
      <c r="K138" s="224" t="s">
        <v>152</v>
      </c>
      <c r="L138" s="42"/>
      <c r="M138" s="229" t="s">
        <v>1</v>
      </c>
      <c r="N138" s="230" t="s">
        <v>43</v>
      </c>
      <c r="O138" s="85"/>
      <c r="P138" s="231">
        <f>O138*H138</f>
        <v>0</v>
      </c>
      <c r="Q138" s="231">
        <v>0.012619999999999999</v>
      </c>
      <c r="R138" s="231">
        <f>Q138*H138</f>
        <v>0.025239999999999999</v>
      </c>
      <c r="S138" s="231">
        <v>0</v>
      </c>
      <c r="T138" s="232">
        <f>S138*H138</f>
        <v>0</v>
      </c>
      <c r="AR138" s="233" t="s">
        <v>153</v>
      </c>
      <c r="AT138" s="233" t="s">
        <v>148</v>
      </c>
      <c r="AU138" s="233" t="s">
        <v>87</v>
      </c>
      <c r="AY138" s="16" t="s">
        <v>145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6" t="s">
        <v>8</v>
      </c>
      <c r="BK138" s="234">
        <f>ROUND(I138*H138,0)</f>
        <v>0</v>
      </c>
      <c r="BL138" s="16" t="s">
        <v>153</v>
      </c>
      <c r="BM138" s="233" t="s">
        <v>154</v>
      </c>
    </row>
    <row r="139" s="1" customFormat="1">
      <c r="B139" s="37"/>
      <c r="C139" s="38"/>
      <c r="D139" s="235" t="s">
        <v>155</v>
      </c>
      <c r="E139" s="38"/>
      <c r="F139" s="236" t="s">
        <v>156</v>
      </c>
      <c r="G139" s="38"/>
      <c r="H139" s="38"/>
      <c r="I139" s="138"/>
      <c r="J139" s="38"/>
      <c r="K139" s="38"/>
      <c r="L139" s="42"/>
      <c r="M139" s="237"/>
      <c r="N139" s="85"/>
      <c r="O139" s="85"/>
      <c r="P139" s="85"/>
      <c r="Q139" s="85"/>
      <c r="R139" s="85"/>
      <c r="S139" s="85"/>
      <c r="T139" s="86"/>
      <c r="AT139" s="16" t="s">
        <v>155</v>
      </c>
      <c r="AU139" s="16" t="s">
        <v>87</v>
      </c>
    </row>
    <row r="140" s="12" customFormat="1">
      <c r="B140" s="238"/>
      <c r="C140" s="239"/>
      <c r="D140" s="235" t="s">
        <v>157</v>
      </c>
      <c r="E140" s="240" t="s">
        <v>1</v>
      </c>
      <c r="F140" s="241" t="s">
        <v>158</v>
      </c>
      <c r="G140" s="239"/>
      <c r="H140" s="240" t="s">
        <v>1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157</v>
      </c>
      <c r="AU140" s="247" t="s">
        <v>87</v>
      </c>
      <c r="AV140" s="12" t="s">
        <v>8</v>
      </c>
      <c r="AW140" s="12" t="s">
        <v>33</v>
      </c>
      <c r="AX140" s="12" t="s">
        <v>78</v>
      </c>
      <c r="AY140" s="247" t="s">
        <v>145</v>
      </c>
    </row>
    <row r="141" s="12" customFormat="1">
      <c r="B141" s="238"/>
      <c r="C141" s="239"/>
      <c r="D141" s="235" t="s">
        <v>157</v>
      </c>
      <c r="E141" s="240" t="s">
        <v>1</v>
      </c>
      <c r="F141" s="241" t="s">
        <v>159</v>
      </c>
      <c r="G141" s="239"/>
      <c r="H141" s="240" t="s">
        <v>1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157</v>
      </c>
      <c r="AU141" s="247" t="s">
        <v>87</v>
      </c>
      <c r="AV141" s="12" t="s">
        <v>8</v>
      </c>
      <c r="AW141" s="12" t="s">
        <v>33</v>
      </c>
      <c r="AX141" s="12" t="s">
        <v>78</v>
      </c>
      <c r="AY141" s="247" t="s">
        <v>145</v>
      </c>
    </row>
    <row r="142" s="13" customFormat="1">
      <c r="B142" s="248"/>
      <c r="C142" s="249"/>
      <c r="D142" s="235" t="s">
        <v>157</v>
      </c>
      <c r="E142" s="250" t="s">
        <v>1</v>
      </c>
      <c r="F142" s="251" t="s">
        <v>160</v>
      </c>
      <c r="G142" s="249"/>
      <c r="H142" s="252">
        <v>2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AT142" s="258" t="s">
        <v>157</v>
      </c>
      <c r="AU142" s="258" t="s">
        <v>87</v>
      </c>
      <c r="AV142" s="13" t="s">
        <v>87</v>
      </c>
      <c r="AW142" s="13" t="s">
        <v>33</v>
      </c>
      <c r="AX142" s="13" t="s">
        <v>78</v>
      </c>
      <c r="AY142" s="258" t="s">
        <v>145</v>
      </c>
    </row>
    <row r="143" s="14" customFormat="1">
      <c r="B143" s="259"/>
      <c r="C143" s="260"/>
      <c r="D143" s="235" t="s">
        <v>157</v>
      </c>
      <c r="E143" s="261" t="s">
        <v>1</v>
      </c>
      <c r="F143" s="262" t="s">
        <v>161</v>
      </c>
      <c r="G143" s="260"/>
      <c r="H143" s="263">
        <v>2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AT143" s="269" t="s">
        <v>157</v>
      </c>
      <c r="AU143" s="269" t="s">
        <v>87</v>
      </c>
      <c r="AV143" s="14" t="s">
        <v>153</v>
      </c>
      <c r="AW143" s="14" t="s">
        <v>33</v>
      </c>
      <c r="AX143" s="14" t="s">
        <v>8</v>
      </c>
      <c r="AY143" s="269" t="s">
        <v>145</v>
      </c>
    </row>
    <row r="144" s="1" customFormat="1" ht="24" customHeight="1">
      <c r="B144" s="37"/>
      <c r="C144" s="222" t="s">
        <v>87</v>
      </c>
      <c r="D144" s="222" t="s">
        <v>148</v>
      </c>
      <c r="E144" s="223" t="s">
        <v>162</v>
      </c>
      <c r="F144" s="224" t="s">
        <v>163</v>
      </c>
      <c r="G144" s="225" t="s">
        <v>151</v>
      </c>
      <c r="H144" s="226">
        <v>2</v>
      </c>
      <c r="I144" s="227"/>
      <c r="J144" s="228">
        <f>ROUND(I144*H144,0)</f>
        <v>0</v>
      </c>
      <c r="K144" s="224" t="s">
        <v>152</v>
      </c>
      <c r="L144" s="42"/>
      <c r="M144" s="229" t="s">
        <v>1</v>
      </c>
      <c r="N144" s="230" t="s">
        <v>43</v>
      </c>
      <c r="O144" s="85"/>
      <c r="P144" s="231">
        <f>O144*H144</f>
        <v>0</v>
      </c>
      <c r="Q144" s="231">
        <v>0.026280000000000001</v>
      </c>
      <c r="R144" s="231">
        <f>Q144*H144</f>
        <v>0.052560000000000003</v>
      </c>
      <c r="S144" s="231">
        <v>0</v>
      </c>
      <c r="T144" s="232">
        <f>S144*H144</f>
        <v>0</v>
      </c>
      <c r="AR144" s="233" t="s">
        <v>153</v>
      </c>
      <c r="AT144" s="233" t="s">
        <v>148</v>
      </c>
      <c r="AU144" s="233" t="s">
        <v>87</v>
      </c>
      <c r="AY144" s="16" t="s">
        <v>145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6" t="s">
        <v>8</v>
      </c>
      <c r="BK144" s="234">
        <f>ROUND(I144*H144,0)</f>
        <v>0</v>
      </c>
      <c r="BL144" s="16" t="s">
        <v>153</v>
      </c>
      <c r="BM144" s="233" t="s">
        <v>164</v>
      </c>
    </row>
    <row r="145" s="1" customFormat="1">
      <c r="B145" s="37"/>
      <c r="C145" s="38"/>
      <c r="D145" s="235" t="s">
        <v>155</v>
      </c>
      <c r="E145" s="38"/>
      <c r="F145" s="236" t="s">
        <v>165</v>
      </c>
      <c r="G145" s="38"/>
      <c r="H145" s="38"/>
      <c r="I145" s="138"/>
      <c r="J145" s="38"/>
      <c r="K145" s="38"/>
      <c r="L145" s="42"/>
      <c r="M145" s="237"/>
      <c r="N145" s="85"/>
      <c r="O145" s="85"/>
      <c r="P145" s="85"/>
      <c r="Q145" s="85"/>
      <c r="R145" s="85"/>
      <c r="S145" s="85"/>
      <c r="T145" s="86"/>
      <c r="AT145" s="16" t="s">
        <v>155</v>
      </c>
      <c r="AU145" s="16" t="s">
        <v>87</v>
      </c>
    </row>
    <row r="146" s="12" customFormat="1">
      <c r="B146" s="238"/>
      <c r="C146" s="239"/>
      <c r="D146" s="235" t="s">
        <v>157</v>
      </c>
      <c r="E146" s="240" t="s">
        <v>1</v>
      </c>
      <c r="F146" s="241" t="s">
        <v>158</v>
      </c>
      <c r="G146" s="239"/>
      <c r="H146" s="240" t="s">
        <v>1</v>
      </c>
      <c r="I146" s="242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157</v>
      </c>
      <c r="AU146" s="247" t="s">
        <v>87</v>
      </c>
      <c r="AV146" s="12" t="s">
        <v>8</v>
      </c>
      <c r="AW146" s="12" t="s">
        <v>33</v>
      </c>
      <c r="AX146" s="12" t="s">
        <v>78</v>
      </c>
      <c r="AY146" s="247" t="s">
        <v>145</v>
      </c>
    </row>
    <row r="147" s="12" customFormat="1">
      <c r="B147" s="238"/>
      <c r="C147" s="239"/>
      <c r="D147" s="235" t="s">
        <v>157</v>
      </c>
      <c r="E147" s="240" t="s">
        <v>1</v>
      </c>
      <c r="F147" s="241" t="s">
        <v>159</v>
      </c>
      <c r="G147" s="239"/>
      <c r="H147" s="240" t="s">
        <v>1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157</v>
      </c>
      <c r="AU147" s="247" t="s">
        <v>87</v>
      </c>
      <c r="AV147" s="12" t="s">
        <v>8</v>
      </c>
      <c r="AW147" s="12" t="s">
        <v>33</v>
      </c>
      <c r="AX147" s="12" t="s">
        <v>78</v>
      </c>
      <c r="AY147" s="247" t="s">
        <v>145</v>
      </c>
    </row>
    <row r="148" s="13" customFormat="1">
      <c r="B148" s="248"/>
      <c r="C148" s="249"/>
      <c r="D148" s="235" t="s">
        <v>157</v>
      </c>
      <c r="E148" s="250" t="s">
        <v>1</v>
      </c>
      <c r="F148" s="251" t="s">
        <v>160</v>
      </c>
      <c r="G148" s="249"/>
      <c r="H148" s="252">
        <v>2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AT148" s="258" t="s">
        <v>157</v>
      </c>
      <c r="AU148" s="258" t="s">
        <v>87</v>
      </c>
      <c r="AV148" s="13" t="s">
        <v>87</v>
      </c>
      <c r="AW148" s="13" t="s">
        <v>33</v>
      </c>
      <c r="AX148" s="13" t="s">
        <v>78</v>
      </c>
      <c r="AY148" s="258" t="s">
        <v>145</v>
      </c>
    </row>
    <row r="149" s="14" customFormat="1">
      <c r="B149" s="259"/>
      <c r="C149" s="260"/>
      <c r="D149" s="235" t="s">
        <v>157</v>
      </c>
      <c r="E149" s="261" t="s">
        <v>1</v>
      </c>
      <c r="F149" s="262" t="s">
        <v>161</v>
      </c>
      <c r="G149" s="260"/>
      <c r="H149" s="263">
        <v>2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AT149" s="269" t="s">
        <v>157</v>
      </c>
      <c r="AU149" s="269" t="s">
        <v>87</v>
      </c>
      <c r="AV149" s="14" t="s">
        <v>153</v>
      </c>
      <c r="AW149" s="14" t="s">
        <v>33</v>
      </c>
      <c r="AX149" s="14" t="s">
        <v>8</v>
      </c>
      <c r="AY149" s="269" t="s">
        <v>145</v>
      </c>
    </row>
    <row r="150" s="1" customFormat="1" ht="24" customHeight="1">
      <c r="B150" s="37"/>
      <c r="C150" s="222" t="s">
        <v>146</v>
      </c>
      <c r="D150" s="222" t="s">
        <v>148</v>
      </c>
      <c r="E150" s="223" t="s">
        <v>166</v>
      </c>
      <c r="F150" s="224" t="s">
        <v>167</v>
      </c>
      <c r="G150" s="225" t="s">
        <v>168</v>
      </c>
      <c r="H150" s="226">
        <v>3.54</v>
      </c>
      <c r="I150" s="227"/>
      <c r="J150" s="228">
        <f>ROUND(I150*H150,0)</f>
        <v>0</v>
      </c>
      <c r="K150" s="224" t="s">
        <v>152</v>
      </c>
      <c r="L150" s="42"/>
      <c r="M150" s="229" t="s">
        <v>1</v>
      </c>
      <c r="N150" s="230" t="s">
        <v>43</v>
      </c>
      <c r="O150" s="85"/>
      <c r="P150" s="231">
        <f>O150*H150</f>
        <v>0</v>
      </c>
      <c r="Q150" s="231">
        <v>0.04795</v>
      </c>
      <c r="R150" s="231">
        <f>Q150*H150</f>
        <v>0.16974300000000001</v>
      </c>
      <c r="S150" s="231">
        <v>0</v>
      </c>
      <c r="T150" s="232">
        <f>S150*H150</f>
        <v>0</v>
      </c>
      <c r="AR150" s="233" t="s">
        <v>153</v>
      </c>
      <c r="AT150" s="233" t="s">
        <v>148</v>
      </c>
      <c r="AU150" s="233" t="s">
        <v>87</v>
      </c>
      <c r="AY150" s="16" t="s">
        <v>145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6" t="s">
        <v>8</v>
      </c>
      <c r="BK150" s="234">
        <f>ROUND(I150*H150,0)</f>
        <v>0</v>
      </c>
      <c r="BL150" s="16" t="s">
        <v>153</v>
      </c>
      <c r="BM150" s="233" t="s">
        <v>169</v>
      </c>
    </row>
    <row r="151" s="1" customFormat="1">
      <c r="B151" s="37"/>
      <c r="C151" s="38"/>
      <c r="D151" s="235" t="s">
        <v>155</v>
      </c>
      <c r="E151" s="38"/>
      <c r="F151" s="236" t="s">
        <v>170</v>
      </c>
      <c r="G151" s="38"/>
      <c r="H151" s="38"/>
      <c r="I151" s="138"/>
      <c r="J151" s="38"/>
      <c r="K151" s="38"/>
      <c r="L151" s="42"/>
      <c r="M151" s="237"/>
      <c r="N151" s="85"/>
      <c r="O151" s="85"/>
      <c r="P151" s="85"/>
      <c r="Q151" s="85"/>
      <c r="R151" s="85"/>
      <c r="S151" s="85"/>
      <c r="T151" s="86"/>
      <c r="AT151" s="16" t="s">
        <v>155</v>
      </c>
      <c r="AU151" s="16" t="s">
        <v>87</v>
      </c>
    </row>
    <row r="152" s="12" customFormat="1">
      <c r="B152" s="238"/>
      <c r="C152" s="239"/>
      <c r="D152" s="235" t="s">
        <v>157</v>
      </c>
      <c r="E152" s="240" t="s">
        <v>1</v>
      </c>
      <c r="F152" s="241" t="s">
        <v>158</v>
      </c>
      <c r="G152" s="239"/>
      <c r="H152" s="240" t="s">
        <v>1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AT152" s="247" t="s">
        <v>157</v>
      </c>
      <c r="AU152" s="247" t="s">
        <v>87</v>
      </c>
      <c r="AV152" s="12" t="s">
        <v>8</v>
      </c>
      <c r="AW152" s="12" t="s">
        <v>33</v>
      </c>
      <c r="AX152" s="12" t="s">
        <v>78</v>
      </c>
      <c r="AY152" s="247" t="s">
        <v>145</v>
      </c>
    </row>
    <row r="153" s="12" customFormat="1">
      <c r="B153" s="238"/>
      <c r="C153" s="239"/>
      <c r="D153" s="235" t="s">
        <v>157</v>
      </c>
      <c r="E153" s="240" t="s">
        <v>1</v>
      </c>
      <c r="F153" s="241" t="s">
        <v>159</v>
      </c>
      <c r="G153" s="239"/>
      <c r="H153" s="240" t="s">
        <v>1</v>
      </c>
      <c r="I153" s="242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157</v>
      </c>
      <c r="AU153" s="247" t="s">
        <v>87</v>
      </c>
      <c r="AV153" s="12" t="s">
        <v>8</v>
      </c>
      <c r="AW153" s="12" t="s">
        <v>33</v>
      </c>
      <c r="AX153" s="12" t="s">
        <v>78</v>
      </c>
      <c r="AY153" s="247" t="s">
        <v>145</v>
      </c>
    </row>
    <row r="154" s="13" customFormat="1">
      <c r="B154" s="248"/>
      <c r="C154" s="249"/>
      <c r="D154" s="235" t="s">
        <v>157</v>
      </c>
      <c r="E154" s="250" t="s">
        <v>1</v>
      </c>
      <c r="F154" s="251" t="s">
        <v>171</v>
      </c>
      <c r="G154" s="249"/>
      <c r="H154" s="252">
        <v>3.54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AT154" s="258" t="s">
        <v>157</v>
      </c>
      <c r="AU154" s="258" t="s">
        <v>87</v>
      </c>
      <c r="AV154" s="13" t="s">
        <v>87</v>
      </c>
      <c r="AW154" s="13" t="s">
        <v>33</v>
      </c>
      <c r="AX154" s="13" t="s">
        <v>78</v>
      </c>
      <c r="AY154" s="258" t="s">
        <v>145</v>
      </c>
    </row>
    <row r="155" s="14" customFormat="1">
      <c r="B155" s="259"/>
      <c r="C155" s="260"/>
      <c r="D155" s="235" t="s">
        <v>157</v>
      </c>
      <c r="E155" s="261" t="s">
        <v>1</v>
      </c>
      <c r="F155" s="262" t="s">
        <v>161</v>
      </c>
      <c r="G155" s="260"/>
      <c r="H155" s="263">
        <v>3.54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AT155" s="269" t="s">
        <v>157</v>
      </c>
      <c r="AU155" s="269" t="s">
        <v>87</v>
      </c>
      <c r="AV155" s="14" t="s">
        <v>153</v>
      </c>
      <c r="AW155" s="14" t="s">
        <v>33</v>
      </c>
      <c r="AX155" s="14" t="s">
        <v>8</v>
      </c>
      <c r="AY155" s="269" t="s">
        <v>145</v>
      </c>
    </row>
    <row r="156" s="1" customFormat="1" ht="24" customHeight="1">
      <c r="B156" s="37"/>
      <c r="C156" s="222" t="s">
        <v>153</v>
      </c>
      <c r="D156" s="222" t="s">
        <v>148</v>
      </c>
      <c r="E156" s="223" t="s">
        <v>172</v>
      </c>
      <c r="F156" s="224" t="s">
        <v>173</v>
      </c>
      <c r="G156" s="225" t="s">
        <v>168</v>
      </c>
      <c r="H156" s="226">
        <v>11.864000000000001</v>
      </c>
      <c r="I156" s="227"/>
      <c r="J156" s="228">
        <f>ROUND(I156*H156,0)</f>
        <v>0</v>
      </c>
      <c r="K156" s="224" t="s">
        <v>152</v>
      </c>
      <c r="L156" s="42"/>
      <c r="M156" s="229" t="s">
        <v>1</v>
      </c>
      <c r="N156" s="230" t="s">
        <v>43</v>
      </c>
      <c r="O156" s="85"/>
      <c r="P156" s="231">
        <f>O156*H156</f>
        <v>0</v>
      </c>
      <c r="Q156" s="231">
        <v>0.069169999999999995</v>
      </c>
      <c r="R156" s="231">
        <f>Q156*H156</f>
        <v>0.82063288000000001</v>
      </c>
      <c r="S156" s="231">
        <v>0</v>
      </c>
      <c r="T156" s="232">
        <f>S156*H156</f>
        <v>0</v>
      </c>
      <c r="AR156" s="233" t="s">
        <v>153</v>
      </c>
      <c r="AT156" s="233" t="s">
        <v>148</v>
      </c>
      <c r="AU156" s="233" t="s">
        <v>87</v>
      </c>
      <c r="AY156" s="16" t="s">
        <v>145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6" t="s">
        <v>8</v>
      </c>
      <c r="BK156" s="234">
        <f>ROUND(I156*H156,0)</f>
        <v>0</v>
      </c>
      <c r="BL156" s="16" t="s">
        <v>153</v>
      </c>
      <c r="BM156" s="233" t="s">
        <v>174</v>
      </c>
    </row>
    <row r="157" s="1" customFormat="1">
      <c r="B157" s="37"/>
      <c r="C157" s="38"/>
      <c r="D157" s="235" t="s">
        <v>155</v>
      </c>
      <c r="E157" s="38"/>
      <c r="F157" s="236" t="s">
        <v>175</v>
      </c>
      <c r="G157" s="38"/>
      <c r="H157" s="38"/>
      <c r="I157" s="138"/>
      <c r="J157" s="38"/>
      <c r="K157" s="38"/>
      <c r="L157" s="42"/>
      <c r="M157" s="237"/>
      <c r="N157" s="85"/>
      <c r="O157" s="85"/>
      <c r="P157" s="85"/>
      <c r="Q157" s="85"/>
      <c r="R157" s="85"/>
      <c r="S157" s="85"/>
      <c r="T157" s="86"/>
      <c r="AT157" s="16" t="s">
        <v>155</v>
      </c>
      <c r="AU157" s="16" t="s">
        <v>87</v>
      </c>
    </row>
    <row r="158" s="12" customFormat="1">
      <c r="B158" s="238"/>
      <c r="C158" s="239"/>
      <c r="D158" s="235" t="s">
        <v>157</v>
      </c>
      <c r="E158" s="240" t="s">
        <v>1</v>
      </c>
      <c r="F158" s="241" t="s">
        <v>158</v>
      </c>
      <c r="G158" s="239"/>
      <c r="H158" s="240" t="s">
        <v>1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157</v>
      </c>
      <c r="AU158" s="247" t="s">
        <v>87</v>
      </c>
      <c r="AV158" s="12" t="s">
        <v>8</v>
      </c>
      <c r="AW158" s="12" t="s">
        <v>33</v>
      </c>
      <c r="AX158" s="12" t="s">
        <v>78</v>
      </c>
      <c r="AY158" s="247" t="s">
        <v>145</v>
      </c>
    </row>
    <row r="159" s="12" customFormat="1">
      <c r="B159" s="238"/>
      <c r="C159" s="239"/>
      <c r="D159" s="235" t="s">
        <v>157</v>
      </c>
      <c r="E159" s="240" t="s">
        <v>1</v>
      </c>
      <c r="F159" s="241" t="s">
        <v>159</v>
      </c>
      <c r="G159" s="239"/>
      <c r="H159" s="240" t="s">
        <v>1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157</v>
      </c>
      <c r="AU159" s="247" t="s">
        <v>87</v>
      </c>
      <c r="AV159" s="12" t="s">
        <v>8</v>
      </c>
      <c r="AW159" s="12" t="s">
        <v>33</v>
      </c>
      <c r="AX159" s="12" t="s">
        <v>78</v>
      </c>
      <c r="AY159" s="247" t="s">
        <v>145</v>
      </c>
    </row>
    <row r="160" s="13" customFormat="1">
      <c r="B160" s="248"/>
      <c r="C160" s="249"/>
      <c r="D160" s="235" t="s">
        <v>157</v>
      </c>
      <c r="E160" s="250" t="s">
        <v>1</v>
      </c>
      <c r="F160" s="251" t="s">
        <v>176</v>
      </c>
      <c r="G160" s="249"/>
      <c r="H160" s="252">
        <v>14.664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AT160" s="258" t="s">
        <v>157</v>
      </c>
      <c r="AU160" s="258" t="s">
        <v>87</v>
      </c>
      <c r="AV160" s="13" t="s">
        <v>87</v>
      </c>
      <c r="AW160" s="13" t="s">
        <v>33</v>
      </c>
      <c r="AX160" s="13" t="s">
        <v>78</v>
      </c>
      <c r="AY160" s="258" t="s">
        <v>145</v>
      </c>
    </row>
    <row r="161" s="13" customFormat="1">
      <c r="B161" s="248"/>
      <c r="C161" s="249"/>
      <c r="D161" s="235" t="s">
        <v>157</v>
      </c>
      <c r="E161" s="250" t="s">
        <v>1</v>
      </c>
      <c r="F161" s="251" t="s">
        <v>177</v>
      </c>
      <c r="G161" s="249"/>
      <c r="H161" s="252">
        <v>-2.7999999999999998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AT161" s="258" t="s">
        <v>157</v>
      </c>
      <c r="AU161" s="258" t="s">
        <v>87</v>
      </c>
      <c r="AV161" s="13" t="s">
        <v>87</v>
      </c>
      <c r="AW161" s="13" t="s">
        <v>33</v>
      </c>
      <c r="AX161" s="13" t="s">
        <v>78</v>
      </c>
      <c r="AY161" s="258" t="s">
        <v>145</v>
      </c>
    </row>
    <row r="162" s="14" customFormat="1">
      <c r="B162" s="259"/>
      <c r="C162" s="260"/>
      <c r="D162" s="235" t="s">
        <v>157</v>
      </c>
      <c r="E162" s="261" t="s">
        <v>1</v>
      </c>
      <c r="F162" s="262" t="s">
        <v>161</v>
      </c>
      <c r="G162" s="260"/>
      <c r="H162" s="263">
        <v>11.864000000000001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AT162" s="269" t="s">
        <v>157</v>
      </c>
      <c r="AU162" s="269" t="s">
        <v>87</v>
      </c>
      <c r="AV162" s="14" t="s">
        <v>153</v>
      </c>
      <c r="AW162" s="14" t="s">
        <v>33</v>
      </c>
      <c r="AX162" s="14" t="s">
        <v>8</v>
      </c>
      <c r="AY162" s="269" t="s">
        <v>145</v>
      </c>
    </row>
    <row r="163" s="1" customFormat="1" ht="24" customHeight="1">
      <c r="B163" s="37"/>
      <c r="C163" s="222" t="s">
        <v>178</v>
      </c>
      <c r="D163" s="222" t="s">
        <v>148</v>
      </c>
      <c r="E163" s="223" t="s">
        <v>179</v>
      </c>
      <c r="F163" s="224" t="s">
        <v>180</v>
      </c>
      <c r="G163" s="225" t="s">
        <v>181</v>
      </c>
      <c r="H163" s="226">
        <v>4.7000000000000002</v>
      </c>
      <c r="I163" s="227"/>
      <c r="J163" s="228">
        <f>ROUND(I163*H163,0)</f>
        <v>0</v>
      </c>
      <c r="K163" s="224" t="s">
        <v>152</v>
      </c>
      <c r="L163" s="42"/>
      <c r="M163" s="229" t="s">
        <v>1</v>
      </c>
      <c r="N163" s="230" t="s">
        <v>43</v>
      </c>
      <c r="O163" s="85"/>
      <c r="P163" s="231">
        <f>O163*H163</f>
        <v>0</v>
      </c>
      <c r="Q163" s="231">
        <v>8.0000000000000007E-05</v>
      </c>
      <c r="R163" s="231">
        <f>Q163*H163</f>
        <v>0.00037600000000000003</v>
      </c>
      <c r="S163" s="231">
        <v>0</v>
      </c>
      <c r="T163" s="232">
        <f>S163*H163</f>
        <v>0</v>
      </c>
      <c r="AR163" s="233" t="s">
        <v>153</v>
      </c>
      <c r="AT163" s="233" t="s">
        <v>148</v>
      </c>
      <c r="AU163" s="233" t="s">
        <v>87</v>
      </c>
      <c r="AY163" s="16" t="s">
        <v>145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6" t="s">
        <v>8</v>
      </c>
      <c r="BK163" s="234">
        <f>ROUND(I163*H163,0)</f>
        <v>0</v>
      </c>
      <c r="BL163" s="16" t="s">
        <v>153</v>
      </c>
      <c r="BM163" s="233" t="s">
        <v>182</v>
      </c>
    </row>
    <row r="164" s="1" customFormat="1">
      <c r="B164" s="37"/>
      <c r="C164" s="38"/>
      <c r="D164" s="235" t="s">
        <v>155</v>
      </c>
      <c r="E164" s="38"/>
      <c r="F164" s="236" t="s">
        <v>183</v>
      </c>
      <c r="G164" s="38"/>
      <c r="H164" s="38"/>
      <c r="I164" s="138"/>
      <c r="J164" s="38"/>
      <c r="K164" s="38"/>
      <c r="L164" s="42"/>
      <c r="M164" s="237"/>
      <c r="N164" s="85"/>
      <c r="O164" s="85"/>
      <c r="P164" s="85"/>
      <c r="Q164" s="85"/>
      <c r="R164" s="85"/>
      <c r="S164" s="85"/>
      <c r="T164" s="86"/>
      <c r="AT164" s="16" t="s">
        <v>155</v>
      </c>
      <c r="AU164" s="16" t="s">
        <v>87</v>
      </c>
    </row>
    <row r="165" s="12" customFormat="1">
      <c r="B165" s="238"/>
      <c r="C165" s="239"/>
      <c r="D165" s="235" t="s">
        <v>157</v>
      </c>
      <c r="E165" s="240" t="s">
        <v>1</v>
      </c>
      <c r="F165" s="241" t="s">
        <v>158</v>
      </c>
      <c r="G165" s="239"/>
      <c r="H165" s="240" t="s">
        <v>1</v>
      </c>
      <c r="I165" s="242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157</v>
      </c>
      <c r="AU165" s="247" t="s">
        <v>87</v>
      </c>
      <c r="AV165" s="12" t="s">
        <v>8</v>
      </c>
      <c r="AW165" s="12" t="s">
        <v>33</v>
      </c>
      <c r="AX165" s="12" t="s">
        <v>78</v>
      </c>
      <c r="AY165" s="247" t="s">
        <v>145</v>
      </c>
    </row>
    <row r="166" s="12" customFormat="1">
      <c r="B166" s="238"/>
      <c r="C166" s="239"/>
      <c r="D166" s="235" t="s">
        <v>157</v>
      </c>
      <c r="E166" s="240" t="s">
        <v>1</v>
      </c>
      <c r="F166" s="241" t="s">
        <v>159</v>
      </c>
      <c r="G166" s="239"/>
      <c r="H166" s="240" t="s">
        <v>1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157</v>
      </c>
      <c r="AU166" s="247" t="s">
        <v>87</v>
      </c>
      <c r="AV166" s="12" t="s">
        <v>8</v>
      </c>
      <c r="AW166" s="12" t="s">
        <v>33</v>
      </c>
      <c r="AX166" s="12" t="s">
        <v>78</v>
      </c>
      <c r="AY166" s="247" t="s">
        <v>145</v>
      </c>
    </row>
    <row r="167" s="13" customFormat="1">
      <c r="B167" s="248"/>
      <c r="C167" s="249"/>
      <c r="D167" s="235" t="s">
        <v>157</v>
      </c>
      <c r="E167" s="250" t="s">
        <v>1</v>
      </c>
      <c r="F167" s="251" t="s">
        <v>184</v>
      </c>
      <c r="G167" s="249"/>
      <c r="H167" s="252">
        <v>4.7000000000000002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AT167" s="258" t="s">
        <v>157</v>
      </c>
      <c r="AU167" s="258" t="s">
        <v>87</v>
      </c>
      <c r="AV167" s="13" t="s">
        <v>87</v>
      </c>
      <c r="AW167" s="13" t="s">
        <v>33</v>
      </c>
      <c r="AX167" s="13" t="s">
        <v>78</v>
      </c>
      <c r="AY167" s="258" t="s">
        <v>145</v>
      </c>
    </row>
    <row r="168" s="14" customFormat="1">
      <c r="B168" s="259"/>
      <c r="C168" s="260"/>
      <c r="D168" s="235" t="s">
        <v>157</v>
      </c>
      <c r="E168" s="261" t="s">
        <v>1</v>
      </c>
      <c r="F168" s="262" t="s">
        <v>161</v>
      </c>
      <c r="G168" s="260"/>
      <c r="H168" s="263">
        <v>4.7000000000000002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AT168" s="269" t="s">
        <v>157</v>
      </c>
      <c r="AU168" s="269" t="s">
        <v>87</v>
      </c>
      <c r="AV168" s="14" t="s">
        <v>153</v>
      </c>
      <c r="AW168" s="14" t="s">
        <v>33</v>
      </c>
      <c r="AX168" s="14" t="s">
        <v>8</v>
      </c>
      <c r="AY168" s="269" t="s">
        <v>145</v>
      </c>
    </row>
    <row r="169" s="1" customFormat="1" ht="24" customHeight="1">
      <c r="B169" s="37"/>
      <c r="C169" s="222" t="s">
        <v>185</v>
      </c>
      <c r="D169" s="222" t="s">
        <v>148</v>
      </c>
      <c r="E169" s="223" t="s">
        <v>186</v>
      </c>
      <c r="F169" s="224" t="s">
        <v>187</v>
      </c>
      <c r="G169" s="225" t="s">
        <v>181</v>
      </c>
      <c r="H169" s="226">
        <v>9.3599999999999994</v>
      </c>
      <c r="I169" s="227"/>
      <c r="J169" s="228">
        <f>ROUND(I169*H169,0)</f>
        <v>0</v>
      </c>
      <c r="K169" s="224" t="s">
        <v>152</v>
      </c>
      <c r="L169" s="42"/>
      <c r="M169" s="229" t="s">
        <v>1</v>
      </c>
      <c r="N169" s="230" t="s">
        <v>43</v>
      </c>
      <c r="O169" s="85"/>
      <c r="P169" s="231">
        <f>O169*H169</f>
        <v>0</v>
      </c>
      <c r="Q169" s="231">
        <v>0.00012</v>
      </c>
      <c r="R169" s="231">
        <f>Q169*H169</f>
        <v>0.0011232</v>
      </c>
      <c r="S169" s="231">
        <v>0</v>
      </c>
      <c r="T169" s="232">
        <f>S169*H169</f>
        <v>0</v>
      </c>
      <c r="AR169" s="233" t="s">
        <v>153</v>
      </c>
      <c r="AT169" s="233" t="s">
        <v>148</v>
      </c>
      <c r="AU169" s="233" t="s">
        <v>87</v>
      </c>
      <c r="AY169" s="16" t="s">
        <v>145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6" t="s">
        <v>8</v>
      </c>
      <c r="BK169" s="234">
        <f>ROUND(I169*H169,0)</f>
        <v>0</v>
      </c>
      <c r="BL169" s="16" t="s">
        <v>153</v>
      </c>
      <c r="BM169" s="233" t="s">
        <v>188</v>
      </c>
    </row>
    <row r="170" s="1" customFormat="1">
      <c r="B170" s="37"/>
      <c r="C170" s="38"/>
      <c r="D170" s="235" t="s">
        <v>155</v>
      </c>
      <c r="E170" s="38"/>
      <c r="F170" s="236" t="s">
        <v>189</v>
      </c>
      <c r="G170" s="38"/>
      <c r="H170" s="38"/>
      <c r="I170" s="138"/>
      <c r="J170" s="38"/>
      <c r="K170" s="38"/>
      <c r="L170" s="42"/>
      <c r="M170" s="237"/>
      <c r="N170" s="85"/>
      <c r="O170" s="85"/>
      <c r="P170" s="85"/>
      <c r="Q170" s="85"/>
      <c r="R170" s="85"/>
      <c r="S170" s="85"/>
      <c r="T170" s="86"/>
      <c r="AT170" s="16" t="s">
        <v>155</v>
      </c>
      <c r="AU170" s="16" t="s">
        <v>87</v>
      </c>
    </row>
    <row r="171" s="12" customFormat="1">
      <c r="B171" s="238"/>
      <c r="C171" s="239"/>
      <c r="D171" s="235" t="s">
        <v>157</v>
      </c>
      <c r="E171" s="240" t="s">
        <v>1</v>
      </c>
      <c r="F171" s="241" t="s">
        <v>158</v>
      </c>
      <c r="G171" s="239"/>
      <c r="H171" s="240" t="s">
        <v>1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157</v>
      </c>
      <c r="AU171" s="247" t="s">
        <v>87</v>
      </c>
      <c r="AV171" s="12" t="s">
        <v>8</v>
      </c>
      <c r="AW171" s="12" t="s">
        <v>33</v>
      </c>
      <c r="AX171" s="12" t="s">
        <v>78</v>
      </c>
      <c r="AY171" s="247" t="s">
        <v>145</v>
      </c>
    </row>
    <row r="172" s="12" customFormat="1">
      <c r="B172" s="238"/>
      <c r="C172" s="239"/>
      <c r="D172" s="235" t="s">
        <v>157</v>
      </c>
      <c r="E172" s="240" t="s">
        <v>1</v>
      </c>
      <c r="F172" s="241" t="s">
        <v>159</v>
      </c>
      <c r="G172" s="239"/>
      <c r="H172" s="240" t="s">
        <v>1</v>
      </c>
      <c r="I172" s="242"/>
      <c r="J172" s="239"/>
      <c r="K172" s="239"/>
      <c r="L172" s="243"/>
      <c r="M172" s="244"/>
      <c r="N172" s="245"/>
      <c r="O172" s="245"/>
      <c r="P172" s="245"/>
      <c r="Q172" s="245"/>
      <c r="R172" s="245"/>
      <c r="S172" s="245"/>
      <c r="T172" s="246"/>
      <c r="AT172" s="247" t="s">
        <v>157</v>
      </c>
      <c r="AU172" s="247" t="s">
        <v>87</v>
      </c>
      <c r="AV172" s="12" t="s">
        <v>8</v>
      </c>
      <c r="AW172" s="12" t="s">
        <v>33</v>
      </c>
      <c r="AX172" s="12" t="s">
        <v>78</v>
      </c>
      <c r="AY172" s="247" t="s">
        <v>145</v>
      </c>
    </row>
    <row r="173" s="13" customFormat="1">
      <c r="B173" s="248"/>
      <c r="C173" s="249"/>
      <c r="D173" s="235" t="s">
        <v>157</v>
      </c>
      <c r="E173" s="250" t="s">
        <v>1</v>
      </c>
      <c r="F173" s="251" t="s">
        <v>190</v>
      </c>
      <c r="G173" s="249"/>
      <c r="H173" s="252">
        <v>9.3599999999999994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AT173" s="258" t="s">
        <v>157</v>
      </c>
      <c r="AU173" s="258" t="s">
        <v>87</v>
      </c>
      <c r="AV173" s="13" t="s">
        <v>87</v>
      </c>
      <c r="AW173" s="13" t="s">
        <v>33</v>
      </c>
      <c r="AX173" s="13" t="s">
        <v>78</v>
      </c>
      <c r="AY173" s="258" t="s">
        <v>145</v>
      </c>
    </row>
    <row r="174" s="14" customFormat="1">
      <c r="B174" s="259"/>
      <c r="C174" s="260"/>
      <c r="D174" s="235" t="s">
        <v>157</v>
      </c>
      <c r="E174" s="261" t="s">
        <v>1</v>
      </c>
      <c r="F174" s="262" t="s">
        <v>161</v>
      </c>
      <c r="G174" s="260"/>
      <c r="H174" s="263">
        <v>9.3599999999999994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AT174" s="269" t="s">
        <v>157</v>
      </c>
      <c r="AU174" s="269" t="s">
        <v>87</v>
      </c>
      <c r="AV174" s="14" t="s">
        <v>153</v>
      </c>
      <c r="AW174" s="14" t="s">
        <v>33</v>
      </c>
      <c r="AX174" s="14" t="s">
        <v>8</v>
      </c>
      <c r="AY174" s="269" t="s">
        <v>145</v>
      </c>
    </row>
    <row r="175" s="1" customFormat="1" ht="16.5" customHeight="1">
      <c r="B175" s="37"/>
      <c r="C175" s="222" t="s">
        <v>191</v>
      </c>
      <c r="D175" s="222" t="s">
        <v>148</v>
      </c>
      <c r="E175" s="223" t="s">
        <v>192</v>
      </c>
      <c r="F175" s="224" t="s">
        <v>193</v>
      </c>
      <c r="G175" s="225" t="s">
        <v>168</v>
      </c>
      <c r="H175" s="226">
        <v>14.039999999999999</v>
      </c>
      <c r="I175" s="227"/>
      <c r="J175" s="228">
        <f>ROUND(I175*H175,0)</f>
        <v>0</v>
      </c>
      <c r="K175" s="224" t="s">
        <v>152</v>
      </c>
      <c r="L175" s="42"/>
      <c r="M175" s="229" t="s">
        <v>1</v>
      </c>
      <c r="N175" s="230" t="s">
        <v>43</v>
      </c>
      <c r="O175" s="85"/>
      <c r="P175" s="231">
        <f>O175*H175</f>
        <v>0</v>
      </c>
      <c r="Q175" s="231">
        <v>0.041119999999999997</v>
      </c>
      <c r="R175" s="231">
        <f>Q175*H175</f>
        <v>0.57732479999999997</v>
      </c>
      <c r="S175" s="231">
        <v>0</v>
      </c>
      <c r="T175" s="232">
        <f>S175*H175</f>
        <v>0</v>
      </c>
      <c r="AR175" s="233" t="s">
        <v>153</v>
      </c>
      <c r="AT175" s="233" t="s">
        <v>148</v>
      </c>
      <c r="AU175" s="233" t="s">
        <v>87</v>
      </c>
      <c r="AY175" s="16" t="s">
        <v>145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6" t="s">
        <v>8</v>
      </c>
      <c r="BK175" s="234">
        <f>ROUND(I175*H175,0)</f>
        <v>0</v>
      </c>
      <c r="BL175" s="16" t="s">
        <v>153</v>
      </c>
      <c r="BM175" s="233" t="s">
        <v>194</v>
      </c>
    </row>
    <row r="176" s="1" customFormat="1">
      <c r="B176" s="37"/>
      <c r="C176" s="38"/>
      <c r="D176" s="235" t="s">
        <v>155</v>
      </c>
      <c r="E176" s="38"/>
      <c r="F176" s="236" t="s">
        <v>195</v>
      </c>
      <c r="G176" s="38"/>
      <c r="H176" s="38"/>
      <c r="I176" s="138"/>
      <c r="J176" s="38"/>
      <c r="K176" s="38"/>
      <c r="L176" s="42"/>
      <c r="M176" s="237"/>
      <c r="N176" s="85"/>
      <c r="O176" s="85"/>
      <c r="P176" s="85"/>
      <c r="Q176" s="85"/>
      <c r="R176" s="85"/>
      <c r="S176" s="85"/>
      <c r="T176" s="86"/>
      <c r="AT176" s="16" t="s">
        <v>155</v>
      </c>
      <c r="AU176" s="16" t="s">
        <v>87</v>
      </c>
    </row>
    <row r="177" s="12" customFormat="1">
      <c r="B177" s="238"/>
      <c r="C177" s="239"/>
      <c r="D177" s="235" t="s">
        <v>157</v>
      </c>
      <c r="E177" s="240" t="s">
        <v>1</v>
      </c>
      <c r="F177" s="241" t="s">
        <v>158</v>
      </c>
      <c r="G177" s="239"/>
      <c r="H177" s="240" t="s">
        <v>1</v>
      </c>
      <c r="I177" s="242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157</v>
      </c>
      <c r="AU177" s="247" t="s">
        <v>87</v>
      </c>
      <c r="AV177" s="12" t="s">
        <v>8</v>
      </c>
      <c r="AW177" s="12" t="s">
        <v>33</v>
      </c>
      <c r="AX177" s="12" t="s">
        <v>78</v>
      </c>
      <c r="AY177" s="247" t="s">
        <v>145</v>
      </c>
    </row>
    <row r="178" s="12" customFormat="1">
      <c r="B178" s="238"/>
      <c r="C178" s="239"/>
      <c r="D178" s="235" t="s">
        <v>157</v>
      </c>
      <c r="E178" s="240" t="s">
        <v>1</v>
      </c>
      <c r="F178" s="241" t="s">
        <v>196</v>
      </c>
      <c r="G178" s="239"/>
      <c r="H178" s="240" t="s">
        <v>1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157</v>
      </c>
      <c r="AU178" s="247" t="s">
        <v>87</v>
      </c>
      <c r="AV178" s="12" t="s">
        <v>8</v>
      </c>
      <c r="AW178" s="12" t="s">
        <v>33</v>
      </c>
      <c r="AX178" s="12" t="s">
        <v>78</v>
      </c>
      <c r="AY178" s="247" t="s">
        <v>145</v>
      </c>
    </row>
    <row r="179" s="13" customFormat="1">
      <c r="B179" s="248"/>
      <c r="C179" s="249"/>
      <c r="D179" s="235" t="s">
        <v>157</v>
      </c>
      <c r="E179" s="250" t="s">
        <v>1</v>
      </c>
      <c r="F179" s="251" t="s">
        <v>197</v>
      </c>
      <c r="G179" s="249"/>
      <c r="H179" s="252">
        <v>9.6720000000000006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AT179" s="258" t="s">
        <v>157</v>
      </c>
      <c r="AU179" s="258" t="s">
        <v>87</v>
      </c>
      <c r="AV179" s="13" t="s">
        <v>87</v>
      </c>
      <c r="AW179" s="13" t="s">
        <v>33</v>
      </c>
      <c r="AX179" s="13" t="s">
        <v>78</v>
      </c>
      <c r="AY179" s="258" t="s">
        <v>145</v>
      </c>
    </row>
    <row r="180" s="12" customFormat="1">
      <c r="B180" s="238"/>
      <c r="C180" s="239"/>
      <c r="D180" s="235" t="s">
        <v>157</v>
      </c>
      <c r="E180" s="240" t="s">
        <v>1</v>
      </c>
      <c r="F180" s="241" t="s">
        <v>198</v>
      </c>
      <c r="G180" s="239"/>
      <c r="H180" s="240" t="s">
        <v>1</v>
      </c>
      <c r="I180" s="242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157</v>
      </c>
      <c r="AU180" s="247" t="s">
        <v>87</v>
      </c>
      <c r="AV180" s="12" t="s">
        <v>8</v>
      </c>
      <c r="AW180" s="12" t="s">
        <v>33</v>
      </c>
      <c r="AX180" s="12" t="s">
        <v>78</v>
      </c>
      <c r="AY180" s="247" t="s">
        <v>145</v>
      </c>
    </row>
    <row r="181" s="13" customFormat="1">
      <c r="B181" s="248"/>
      <c r="C181" s="249"/>
      <c r="D181" s="235" t="s">
        <v>157</v>
      </c>
      <c r="E181" s="250" t="s">
        <v>1</v>
      </c>
      <c r="F181" s="251" t="s">
        <v>199</v>
      </c>
      <c r="G181" s="249"/>
      <c r="H181" s="252">
        <v>4.3680000000000003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AT181" s="258" t="s">
        <v>157</v>
      </c>
      <c r="AU181" s="258" t="s">
        <v>87</v>
      </c>
      <c r="AV181" s="13" t="s">
        <v>87</v>
      </c>
      <c r="AW181" s="13" t="s">
        <v>33</v>
      </c>
      <c r="AX181" s="13" t="s">
        <v>78</v>
      </c>
      <c r="AY181" s="258" t="s">
        <v>145</v>
      </c>
    </row>
    <row r="182" s="14" customFormat="1">
      <c r="B182" s="259"/>
      <c r="C182" s="260"/>
      <c r="D182" s="235" t="s">
        <v>157</v>
      </c>
      <c r="E182" s="261" t="s">
        <v>1</v>
      </c>
      <c r="F182" s="262" t="s">
        <v>161</v>
      </c>
      <c r="G182" s="260"/>
      <c r="H182" s="263">
        <v>14.039999999999999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AT182" s="269" t="s">
        <v>157</v>
      </c>
      <c r="AU182" s="269" t="s">
        <v>87</v>
      </c>
      <c r="AV182" s="14" t="s">
        <v>153</v>
      </c>
      <c r="AW182" s="14" t="s">
        <v>33</v>
      </c>
      <c r="AX182" s="14" t="s">
        <v>8</v>
      </c>
      <c r="AY182" s="269" t="s">
        <v>145</v>
      </c>
    </row>
    <row r="183" s="1" customFormat="1" ht="16.5" customHeight="1">
      <c r="B183" s="37"/>
      <c r="C183" s="222" t="s">
        <v>200</v>
      </c>
      <c r="D183" s="222" t="s">
        <v>148</v>
      </c>
      <c r="E183" s="223" t="s">
        <v>201</v>
      </c>
      <c r="F183" s="224" t="s">
        <v>202</v>
      </c>
      <c r="G183" s="225" t="s">
        <v>168</v>
      </c>
      <c r="H183" s="226">
        <v>2.1000000000000001</v>
      </c>
      <c r="I183" s="227"/>
      <c r="J183" s="228">
        <f>ROUND(I183*H183,0)</f>
        <v>0</v>
      </c>
      <c r="K183" s="224" t="s">
        <v>152</v>
      </c>
      <c r="L183" s="42"/>
      <c r="M183" s="229" t="s">
        <v>1</v>
      </c>
      <c r="N183" s="230" t="s">
        <v>43</v>
      </c>
      <c r="O183" s="85"/>
      <c r="P183" s="231">
        <f>O183*H183</f>
        <v>0</v>
      </c>
      <c r="Q183" s="231">
        <v>0.10745</v>
      </c>
      <c r="R183" s="231">
        <f>Q183*H183</f>
        <v>0.22564500000000001</v>
      </c>
      <c r="S183" s="231">
        <v>0</v>
      </c>
      <c r="T183" s="232">
        <f>S183*H183</f>
        <v>0</v>
      </c>
      <c r="AR183" s="233" t="s">
        <v>153</v>
      </c>
      <c r="AT183" s="233" t="s">
        <v>148</v>
      </c>
      <c r="AU183" s="233" t="s">
        <v>87</v>
      </c>
      <c r="AY183" s="16" t="s">
        <v>145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6" t="s">
        <v>8</v>
      </c>
      <c r="BK183" s="234">
        <f>ROUND(I183*H183,0)</f>
        <v>0</v>
      </c>
      <c r="BL183" s="16" t="s">
        <v>153</v>
      </c>
      <c r="BM183" s="233" t="s">
        <v>203</v>
      </c>
    </row>
    <row r="184" s="1" customFormat="1">
      <c r="B184" s="37"/>
      <c r="C184" s="38"/>
      <c r="D184" s="235" t="s">
        <v>155</v>
      </c>
      <c r="E184" s="38"/>
      <c r="F184" s="236" t="s">
        <v>204</v>
      </c>
      <c r="G184" s="38"/>
      <c r="H184" s="38"/>
      <c r="I184" s="138"/>
      <c r="J184" s="38"/>
      <c r="K184" s="38"/>
      <c r="L184" s="42"/>
      <c r="M184" s="237"/>
      <c r="N184" s="85"/>
      <c r="O184" s="85"/>
      <c r="P184" s="85"/>
      <c r="Q184" s="85"/>
      <c r="R184" s="85"/>
      <c r="S184" s="85"/>
      <c r="T184" s="86"/>
      <c r="AT184" s="16" t="s">
        <v>155</v>
      </c>
      <c r="AU184" s="16" t="s">
        <v>87</v>
      </c>
    </row>
    <row r="185" s="12" customFormat="1">
      <c r="B185" s="238"/>
      <c r="C185" s="239"/>
      <c r="D185" s="235" t="s">
        <v>157</v>
      </c>
      <c r="E185" s="240" t="s">
        <v>1</v>
      </c>
      <c r="F185" s="241" t="s">
        <v>158</v>
      </c>
      <c r="G185" s="239"/>
      <c r="H185" s="240" t="s">
        <v>1</v>
      </c>
      <c r="I185" s="242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157</v>
      </c>
      <c r="AU185" s="247" t="s">
        <v>87</v>
      </c>
      <c r="AV185" s="12" t="s">
        <v>8</v>
      </c>
      <c r="AW185" s="12" t="s">
        <v>33</v>
      </c>
      <c r="AX185" s="12" t="s">
        <v>78</v>
      </c>
      <c r="AY185" s="247" t="s">
        <v>145</v>
      </c>
    </row>
    <row r="186" s="12" customFormat="1">
      <c r="B186" s="238"/>
      <c r="C186" s="239"/>
      <c r="D186" s="235" t="s">
        <v>157</v>
      </c>
      <c r="E186" s="240" t="s">
        <v>1</v>
      </c>
      <c r="F186" s="241" t="s">
        <v>205</v>
      </c>
      <c r="G186" s="239"/>
      <c r="H186" s="240" t="s">
        <v>1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157</v>
      </c>
      <c r="AU186" s="247" t="s">
        <v>87</v>
      </c>
      <c r="AV186" s="12" t="s">
        <v>8</v>
      </c>
      <c r="AW186" s="12" t="s">
        <v>33</v>
      </c>
      <c r="AX186" s="12" t="s">
        <v>78</v>
      </c>
      <c r="AY186" s="247" t="s">
        <v>145</v>
      </c>
    </row>
    <row r="187" s="12" customFormat="1">
      <c r="B187" s="238"/>
      <c r="C187" s="239"/>
      <c r="D187" s="235" t="s">
        <v>157</v>
      </c>
      <c r="E187" s="240" t="s">
        <v>1</v>
      </c>
      <c r="F187" s="241" t="s">
        <v>206</v>
      </c>
      <c r="G187" s="239"/>
      <c r="H187" s="240" t="s">
        <v>1</v>
      </c>
      <c r="I187" s="242"/>
      <c r="J187" s="239"/>
      <c r="K187" s="239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157</v>
      </c>
      <c r="AU187" s="247" t="s">
        <v>87</v>
      </c>
      <c r="AV187" s="12" t="s">
        <v>8</v>
      </c>
      <c r="AW187" s="12" t="s">
        <v>33</v>
      </c>
      <c r="AX187" s="12" t="s">
        <v>78</v>
      </c>
      <c r="AY187" s="247" t="s">
        <v>145</v>
      </c>
    </row>
    <row r="188" s="13" customFormat="1">
      <c r="B188" s="248"/>
      <c r="C188" s="249"/>
      <c r="D188" s="235" t="s">
        <v>157</v>
      </c>
      <c r="E188" s="250" t="s">
        <v>1</v>
      </c>
      <c r="F188" s="251" t="s">
        <v>207</v>
      </c>
      <c r="G188" s="249"/>
      <c r="H188" s="252">
        <v>0.95999999999999996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AT188" s="258" t="s">
        <v>157</v>
      </c>
      <c r="AU188" s="258" t="s">
        <v>87</v>
      </c>
      <c r="AV188" s="13" t="s">
        <v>87</v>
      </c>
      <c r="AW188" s="13" t="s">
        <v>33</v>
      </c>
      <c r="AX188" s="13" t="s">
        <v>78</v>
      </c>
      <c r="AY188" s="258" t="s">
        <v>145</v>
      </c>
    </row>
    <row r="189" s="12" customFormat="1">
      <c r="B189" s="238"/>
      <c r="C189" s="239"/>
      <c r="D189" s="235" t="s">
        <v>157</v>
      </c>
      <c r="E189" s="240" t="s">
        <v>1</v>
      </c>
      <c r="F189" s="241" t="s">
        <v>208</v>
      </c>
      <c r="G189" s="239"/>
      <c r="H189" s="240" t="s">
        <v>1</v>
      </c>
      <c r="I189" s="242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AT189" s="247" t="s">
        <v>157</v>
      </c>
      <c r="AU189" s="247" t="s">
        <v>87</v>
      </c>
      <c r="AV189" s="12" t="s">
        <v>8</v>
      </c>
      <c r="AW189" s="12" t="s">
        <v>33</v>
      </c>
      <c r="AX189" s="12" t="s">
        <v>78</v>
      </c>
      <c r="AY189" s="247" t="s">
        <v>145</v>
      </c>
    </row>
    <row r="190" s="13" customFormat="1">
      <c r="B190" s="248"/>
      <c r="C190" s="249"/>
      <c r="D190" s="235" t="s">
        <v>157</v>
      </c>
      <c r="E190" s="250" t="s">
        <v>1</v>
      </c>
      <c r="F190" s="251" t="s">
        <v>209</v>
      </c>
      <c r="G190" s="249"/>
      <c r="H190" s="252">
        <v>1.1399999999999999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AT190" s="258" t="s">
        <v>157</v>
      </c>
      <c r="AU190" s="258" t="s">
        <v>87</v>
      </c>
      <c r="AV190" s="13" t="s">
        <v>87</v>
      </c>
      <c r="AW190" s="13" t="s">
        <v>33</v>
      </c>
      <c r="AX190" s="13" t="s">
        <v>78</v>
      </c>
      <c r="AY190" s="258" t="s">
        <v>145</v>
      </c>
    </row>
    <row r="191" s="14" customFormat="1">
      <c r="B191" s="259"/>
      <c r="C191" s="260"/>
      <c r="D191" s="235" t="s">
        <v>157</v>
      </c>
      <c r="E191" s="261" t="s">
        <v>1</v>
      </c>
      <c r="F191" s="262" t="s">
        <v>161</v>
      </c>
      <c r="G191" s="260"/>
      <c r="H191" s="263">
        <v>2.1000000000000001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AT191" s="269" t="s">
        <v>157</v>
      </c>
      <c r="AU191" s="269" t="s">
        <v>87</v>
      </c>
      <c r="AV191" s="14" t="s">
        <v>153</v>
      </c>
      <c r="AW191" s="14" t="s">
        <v>33</v>
      </c>
      <c r="AX191" s="14" t="s">
        <v>8</v>
      </c>
      <c r="AY191" s="269" t="s">
        <v>145</v>
      </c>
    </row>
    <row r="192" s="11" customFormat="1" ht="22.8" customHeight="1">
      <c r="B192" s="206"/>
      <c r="C192" s="207"/>
      <c r="D192" s="208" t="s">
        <v>77</v>
      </c>
      <c r="E192" s="220" t="s">
        <v>185</v>
      </c>
      <c r="F192" s="220" t="s">
        <v>210</v>
      </c>
      <c r="G192" s="207"/>
      <c r="H192" s="207"/>
      <c r="I192" s="210"/>
      <c r="J192" s="221">
        <f>BK192</f>
        <v>0</v>
      </c>
      <c r="K192" s="207"/>
      <c r="L192" s="212"/>
      <c r="M192" s="213"/>
      <c r="N192" s="214"/>
      <c r="O192" s="214"/>
      <c r="P192" s="215">
        <f>SUM(P193:P392)</f>
        <v>0</v>
      </c>
      <c r="Q192" s="214"/>
      <c r="R192" s="215">
        <f>SUM(R193:R392)</f>
        <v>5.0640947299999999</v>
      </c>
      <c r="S192" s="214"/>
      <c r="T192" s="216">
        <f>SUM(T193:T392)</f>
        <v>0</v>
      </c>
      <c r="AR192" s="217" t="s">
        <v>8</v>
      </c>
      <c r="AT192" s="218" t="s">
        <v>77</v>
      </c>
      <c r="AU192" s="218" t="s">
        <v>8</v>
      </c>
      <c r="AY192" s="217" t="s">
        <v>145</v>
      </c>
      <c r="BK192" s="219">
        <f>SUM(BK193:BK392)</f>
        <v>0</v>
      </c>
    </row>
    <row r="193" s="1" customFormat="1" ht="24" customHeight="1">
      <c r="B193" s="37"/>
      <c r="C193" s="222" t="s">
        <v>211</v>
      </c>
      <c r="D193" s="222" t="s">
        <v>148</v>
      </c>
      <c r="E193" s="223" t="s">
        <v>212</v>
      </c>
      <c r="F193" s="224" t="s">
        <v>213</v>
      </c>
      <c r="G193" s="225" t="s">
        <v>168</v>
      </c>
      <c r="H193" s="226">
        <v>62.719999999999999</v>
      </c>
      <c r="I193" s="227"/>
      <c r="J193" s="228">
        <f>ROUND(I193*H193,0)</f>
        <v>0</v>
      </c>
      <c r="K193" s="224" t="s">
        <v>152</v>
      </c>
      <c r="L193" s="42"/>
      <c r="M193" s="229" t="s">
        <v>1</v>
      </c>
      <c r="N193" s="230" t="s">
        <v>43</v>
      </c>
      <c r="O193" s="85"/>
      <c r="P193" s="231">
        <f>O193*H193</f>
        <v>0</v>
      </c>
      <c r="Q193" s="231">
        <v>0.00025999999999999998</v>
      </c>
      <c r="R193" s="231">
        <f>Q193*H193</f>
        <v>0.016307199999999997</v>
      </c>
      <c r="S193" s="231">
        <v>0</v>
      </c>
      <c r="T193" s="232">
        <f>S193*H193</f>
        <v>0</v>
      </c>
      <c r="AR193" s="233" t="s">
        <v>153</v>
      </c>
      <c r="AT193" s="233" t="s">
        <v>148</v>
      </c>
      <c r="AU193" s="233" t="s">
        <v>87</v>
      </c>
      <c r="AY193" s="16" t="s">
        <v>145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6" t="s">
        <v>8</v>
      </c>
      <c r="BK193" s="234">
        <f>ROUND(I193*H193,0)</f>
        <v>0</v>
      </c>
      <c r="BL193" s="16" t="s">
        <v>153</v>
      </c>
      <c r="BM193" s="233" t="s">
        <v>214</v>
      </c>
    </row>
    <row r="194" s="1" customFormat="1">
      <c r="B194" s="37"/>
      <c r="C194" s="38"/>
      <c r="D194" s="235" t="s">
        <v>155</v>
      </c>
      <c r="E194" s="38"/>
      <c r="F194" s="236" t="s">
        <v>215</v>
      </c>
      <c r="G194" s="38"/>
      <c r="H194" s="38"/>
      <c r="I194" s="138"/>
      <c r="J194" s="38"/>
      <c r="K194" s="38"/>
      <c r="L194" s="42"/>
      <c r="M194" s="237"/>
      <c r="N194" s="85"/>
      <c r="O194" s="85"/>
      <c r="P194" s="85"/>
      <c r="Q194" s="85"/>
      <c r="R194" s="85"/>
      <c r="S194" s="85"/>
      <c r="T194" s="86"/>
      <c r="AT194" s="16" t="s">
        <v>155</v>
      </c>
      <c r="AU194" s="16" t="s">
        <v>87</v>
      </c>
    </row>
    <row r="195" s="12" customFormat="1">
      <c r="B195" s="238"/>
      <c r="C195" s="239"/>
      <c r="D195" s="235" t="s">
        <v>157</v>
      </c>
      <c r="E195" s="240" t="s">
        <v>1</v>
      </c>
      <c r="F195" s="241" t="s">
        <v>158</v>
      </c>
      <c r="G195" s="239"/>
      <c r="H195" s="240" t="s">
        <v>1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157</v>
      </c>
      <c r="AU195" s="247" t="s">
        <v>87</v>
      </c>
      <c r="AV195" s="12" t="s">
        <v>8</v>
      </c>
      <c r="AW195" s="12" t="s">
        <v>33</v>
      </c>
      <c r="AX195" s="12" t="s">
        <v>78</v>
      </c>
      <c r="AY195" s="247" t="s">
        <v>145</v>
      </c>
    </row>
    <row r="196" s="12" customFormat="1">
      <c r="B196" s="238"/>
      <c r="C196" s="239"/>
      <c r="D196" s="235" t="s">
        <v>157</v>
      </c>
      <c r="E196" s="240" t="s">
        <v>1</v>
      </c>
      <c r="F196" s="241" t="s">
        <v>196</v>
      </c>
      <c r="G196" s="239"/>
      <c r="H196" s="240" t="s">
        <v>1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157</v>
      </c>
      <c r="AU196" s="247" t="s">
        <v>87</v>
      </c>
      <c r="AV196" s="12" t="s">
        <v>8</v>
      </c>
      <c r="AW196" s="12" t="s">
        <v>33</v>
      </c>
      <c r="AX196" s="12" t="s">
        <v>78</v>
      </c>
      <c r="AY196" s="247" t="s">
        <v>145</v>
      </c>
    </row>
    <row r="197" s="13" customFormat="1">
      <c r="B197" s="248"/>
      <c r="C197" s="249"/>
      <c r="D197" s="235" t="s">
        <v>157</v>
      </c>
      <c r="E197" s="250" t="s">
        <v>1</v>
      </c>
      <c r="F197" s="251" t="s">
        <v>216</v>
      </c>
      <c r="G197" s="249"/>
      <c r="H197" s="252">
        <v>48.789999999999999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AT197" s="258" t="s">
        <v>157</v>
      </c>
      <c r="AU197" s="258" t="s">
        <v>87</v>
      </c>
      <c r="AV197" s="13" t="s">
        <v>87</v>
      </c>
      <c r="AW197" s="13" t="s">
        <v>33</v>
      </c>
      <c r="AX197" s="13" t="s">
        <v>78</v>
      </c>
      <c r="AY197" s="258" t="s">
        <v>145</v>
      </c>
    </row>
    <row r="198" s="12" customFormat="1">
      <c r="B198" s="238"/>
      <c r="C198" s="239"/>
      <c r="D198" s="235" t="s">
        <v>157</v>
      </c>
      <c r="E198" s="240" t="s">
        <v>1</v>
      </c>
      <c r="F198" s="241" t="s">
        <v>217</v>
      </c>
      <c r="G198" s="239"/>
      <c r="H198" s="240" t="s">
        <v>1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157</v>
      </c>
      <c r="AU198" s="247" t="s">
        <v>87</v>
      </c>
      <c r="AV198" s="12" t="s">
        <v>8</v>
      </c>
      <c r="AW198" s="12" t="s">
        <v>33</v>
      </c>
      <c r="AX198" s="12" t="s">
        <v>78</v>
      </c>
      <c r="AY198" s="247" t="s">
        <v>145</v>
      </c>
    </row>
    <row r="199" s="13" customFormat="1">
      <c r="B199" s="248"/>
      <c r="C199" s="249"/>
      <c r="D199" s="235" t="s">
        <v>157</v>
      </c>
      <c r="E199" s="250" t="s">
        <v>1</v>
      </c>
      <c r="F199" s="251" t="s">
        <v>218</v>
      </c>
      <c r="G199" s="249"/>
      <c r="H199" s="252">
        <v>11.300000000000001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AT199" s="258" t="s">
        <v>157</v>
      </c>
      <c r="AU199" s="258" t="s">
        <v>87</v>
      </c>
      <c r="AV199" s="13" t="s">
        <v>87</v>
      </c>
      <c r="AW199" s="13" t="s">
        <v>33</v>
      </c>
      <c r="AX199" s="13" t="s">
        <v>78</v>
      </c>
      <c r="AY199" s="258" t="s">
        <v>145</v>
      </c>
    </row>
    <row r="200" s="12" customFormat="1">
      <c r="B200" s="238"/>
      <c r="C200" s="239"/>
      <c r="D200" s="235" t="s">
        <v>157</v>
      </c>
      <c r="E200" s="240" t="s">
        <v>1</v>
      </c>
      <c r="F200" s="241" t="s">
        <v>219</v>
      </c>
      <c r="G200" s="239"/>
      <c r="H200" s="240" t="s">
        <v>1</v>
      </c>
      <c r="I200" s="242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157</v>
      </c>
      <c r="AU200" s="247" t="s">
        <v>87</v>
      </c>
      <c r="AV200" s="12" t="s">
        <v>8</v>
      </c>
      <c r="AW200" s="12" t="s">
        <v>33</v>
      </c>
      <c r="AX200" s="12" t="s">
        <v>78</v>
      </c>
      <c r="AY200" s="247" t="s">
        <v>145</v>
      </c>
    </row>
    <row r="201" s="13" customFormat="1">
      <c r="B201" s="248"/>
      <c r="C201" s="249"/>
      <c r="D201" s="235" t="s">
        <v>157</v>
      </c>
      <c r="E201" s="250" t="s">
        <v>1</v>
      </c>
      <c r="F201" s="251" t="s">
        <v>220</v>
      </c>
      <c r="G201" s="249"/>
      <c r="H201" s="252">
        <v>2.6299999999999999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AT201" s="258" t="s">
        <v>157</v>
      </c>
      <c r="AU201" s="258" t="s">
        <v>87</v>
      </c>
      <c r="AV201" s="13" t="s">
        <v>87</v>
      </c>
      <c r="AW201" s="13" t="s">
        <v>33</v>
      </c>
      <c r="AX201" s="13" t="s">
        <v>78</v>
      </c>
      <c r="AY201" s="258" t="s">
        <v>145</v>
      </c>
    </row>
    <row r="202" s="14" customFormat="1">
      <c r="B202" s="259"/>
      <c r="C202" s="260"/>
      <c r="D202" s="235" t="s">
        <v>157</v>
      </c>
      <c r="E202" s="261" t="s">
        <v>1</v>
      </c>
      <c r="F202" s="262" t="s">
        <v>161</v>
      </c>
      <c r="G202" s="260"/>
      <c r="H202" s="263">
        <v>62.719999999999999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AT202" s="269" t="s">
        <v>157</v>
      </c>
      <c r="AU202" s="269" t="s">
        <v>87</v>
      </c>
      <c r="AV202" s="14" t="s">
        <v>153</v>
      </c>
      <c r="AW202" s="14" t="s">
        <v>33</v>
      </c>
      <c r="AX202" s="14" t="s">
        <v>8</v>
      </c>
      <c r="AY202" s="269" t="s">
        <v>145</v>
      </c>
    </row>
    <row r="203" s="1" customFormat="1" ht="24" customHeight="1">
      <c r="B203" s="37"/>
      <c r="C203" s="222" t="s">
        <v>221</v>
      </c>
      <c r="D203" s="222" t="s">
        <v>148</v>
      </c>
      <c r="E203" s="223" t="s">
        <v>222</v>
      </c>
      <c r="F203" s="224" t="s">
        <v>223</v>
      </c>
      <c r="G203" s="225" t="s">
        <v>168</v>
      </c>
      <c r="H203" s="226">
        <v>1.02</v>
      </c>
      <c r="I203" s="227"/>
      <c r="J203" s="228">
        <f>ROUND(I203*H203,0)</f>
        <v>0</v>
      </c>
      <c r="K203" s="224" t="s">
        <v>152</v>
      </c>
      <c r="L203" s="42"/>
      <c r="M203" s="229" t="s">
        <v>1</v>
      </c>
      <c r="N203" s="230" t="s">
        <v>43</v>
      </c>
      <c r="O203" s="85"/>
      <c r="P203" s="231">
        <f>O203*H203</f>
        <v>0</v>
      </c>
      <c r="Q203" s="231">
        <v>0.040629999999999999</v>
      </c>
      <c r="R203" s="231">
        <f>Q203*H203</f>
        <v>0.041442600000000003</v>
      </c>
      <c r="S203" s="231">
        <v>0</v>
      </c>
      <c r="T203" s="232">
        <f>S203*H203</f>
        <v>0</v>
      </c>
      <c r="AR203" s="233" t="s">
        <v>153</v>
      </c>
      <c r="AT203" s="233" t="s">
        <v>148</v>
      </c>
      <c r="AU203" s="233" t="s">
        <v>87</v>
      </c>
      <c r="AY203" s="16" t="s">
        <v>145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6" t="s">
        <v>8</v>
      </c>
      <c r="BK203" s="234">
        <f>ROUND(I203*H203,0)</f>
        <v>0</v>
      </c>
      <c r="BL203" s="16" t="s">
        <v>153</v>
      </c>
      <c r="BM203" s="233" t="s">
        <v>224</v>
      </c>
    </row>
    <row r="204" s="1" customFormat="1">
      <c r="B204" s="37"/>
      <c r="C204" s="38"/>
      <c r="D204" s="235" t="s">
        <v>155</v>
      </c>
      <c r="E204" s="38"/>
      <c r="F204" s="236" t="s">
        <v>225</v>
      </c>
      <c r="G204" s="38"/>
      <c r="H204" s="38"/>
      <c r="I204" s="138"/>
      <c r="J204" s="38"/>
      <c r="K204" s="38"/>
      <c r="L204" s="42"/>
      <c r="M204" s="237"/>
      <c r="N204" s="85"/>
      <c r="O204" s="85"/>
      <c r="P204" s="85"/>
      <c r="Q204" s="85"/>
      <c r="R204" s="85"/>
      <c r="S204" s="85"/>
      <c r="T204" s="86"/>
      <c r="AT204" s="16" t="s">
        <v>155</v>
      </c>
      <c r="AU204" s="16" t="s">
        <v>87</v>
      </c>
    </row>
    <row r="205" s="12" customFormat="1">
      <c r="B205" s="238"/>
      <c r="C205" s="239"/>
      <c r="D205" s="235" t="s">
        <v>157</v>
      </c>
      <c r="E205" s="240" t="s">
        <v>1</v>
      </c>
      <c r="F205" s="241" t="s">
        <v>158</v>
      </c>
      <c r="G205" s="239"/>
      <c r="H205" s="240" t="s">
        <v>1</v>
      </c>
      <c r="I205" s="242"/>
      <c r="J205" s="239"/>
      <c r="K205" s="239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157</v>
      </c>
      <c r="AU205" s="247" t="s">
        <v>87</v>
      </c>
      <c r="AV205" s="12" t="s">
        <v>8</v>
      </c>
      <c r="AW205" s="12" t="s">
        <v>33</v>
      </c>
      <c r="AX205" s="12" t="s">
        <v>78</v>
      </c>
      <c r="AY205" s="247" t="s">
        <v>145</v>
      </c>
    </row>
    <row r="206" s="12" customFormat="1">
      <c r="B206" s="238"/>
      <c r="C206" s="239"/>
      <c r="D206" s="235" t="s">
        <v>157</v>
      </c>
      <c r="E206" s="240" t="s">
        <v>1</v>
      </c>
      <c r="F206" s="241" t="s">
        <v>159</v>
      </c>
      <c r="G206" s="239"/>
      <c r="H206" s="240" t="s">
        <v>1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AT206" s="247" t="s">
        <v>157</v>
      </c>
      <c r="AU206" s="247" t="s">
        <v>87</v>
      </c>
      <c r="AV206" s="12" t="s">
        <v>8</v>
      </c>
      <c r="AW206" s="12" t="s">
        <v>33</v>
      </c>
      <c r="AX206" s="12" t="s">
        <v>78</v>
      </c>
      <c r="AY206" s="247" t="s">
        <v>145</v>
      </c>
    </row>
    <row r="207" s="12" customFormat="1">
      <c r="B207" s="238"/>
      <c r="C207" s="239"/>
      <c r="D207" s="235" t="s">
        <v>157</v>
      </c>
      <c r="E207" s="240" t="s">
        <v>1</v>
      </c>
      <c r="F207" s="241" t="s">
        <v>205</v>
      </c>
      <c r="G207" s="239"/>
      <c r="H207" s="240" t="s">
        <v>1</v>
      </c>
      <c r="I207" s="242"/>
      <c r="J207" s="239"/>
      <c r="K207" s="239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157</v>
      </c>
      <c r="AU207" s="247" t="s">
        <v>87</v>
      </c>
      <c r="AV207" s="12" t="s">
        <v>8</v>
      </c>
      <c r="AW207" s="12" t="s">
        <v>33</v>
      </c>
      <c r="AX207" s="12" t="s">
        <v>78</v>
      </c>
      <c r="AY207" s="247" t="s">
        <v>145</v>
      </c>
    </row>
    <row r="208" s="12" customFormat="1">
      <c r="B208" s="238"/>
      <c r="C208" s="239"/>
      <c r="D208" s="235" t="s">
        <v>157</v>
      </c>
      <c r="E208" s="240" t="s">
        <v>1</v>
      </c>
      <c r="F208" s="241" t="s">
        <v>219</v>
      </c>
      <c r="G208" s="239"/>
      <c r="H208" s="240" t="s">
        <v>1</v>
      </c>
      <c r="I208" s="242"/>
      <c r="J208" s="239"/>
      <c r="K208" s="239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157</v>
      </c>
      <c r="AU208" s="247" t="s">
        <v>87</v>
      </c>
      <c r="AV208" s="12" t="s">
        <v>8</v>
      </c>
      <c r="AW208" s="12" t="s">
        <v>33</v>
      </c>
      <c r="AX208" s="12" t="s">
        <v>78</v>
      </c>
      <c r="AY208" s="247" t="s">
        <v>145</v>
      </c>
    </row>
    <row r="209" s="13" customFormat="1">
      <c r="B209" s="248"/>
      <c r="C209" s="249"/>
      <c r="D209" s="235" t="s">
        <v>157</v>
      </c>
      <c r="E209" s="250" t="s">
        <v>1</v>
      </c>
      <c r="F209" s="251" t="s">
        <v>226</v>
      </c>
      <c r="G209" s="249"/>
      <c r="H209" s="252">
        <v>0.81000000000000005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AT209" s="258" t="s">
        <v>157</v>
      </c>
      <c r="AU209" s="258" t="s">
        <v>87</v>
      </c>
      <c r="AV209" s="13" t="s">
        <v>87</v>
      </c>
      <c r="AW209" s="13" t="s">
        <v>33</v>
      </c>
      <c r="AX209" s="13" t="s">
        <v>78</v>
      </c>
      <c r="AY209" s="258" t="s">
        <v>145</v>
      </c>
    </row>
    <row r="210" s="13" customFormat="1">
      <c r="B210" s="248"/>
      <c r="C210" s="249"/>
      <c r="D210" s="235" t="s">
        <v>157</v>
      </c>
      <c r="E210" s="250" t="s">
        <v>1</v>
      </c>
      <c r="F210" s="251" t="s">
        <v>227</v>
      </c>
      <c r="G210" s="249"/>
      <c r="H210" s="252">
        <v>0.20999999999999999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7"/>
      <c r="AT210" s="258" t="s">
        <v>157</v>
      </c>
      <c r="AU210" s="258" t="s">
        <v>87</v>
      </c>
      <c r="AV210" s="13" t="s">
        <v>87</v>
      </c>
      <c r="AW210" s="13" t="s">
        <v>33</v>
      </c>
      <c r="AX210" s="13" t="s">
        <v>78</v>
      </c>
      <c r="AY210" s="258" t="s">
        <v>145</v>
      </c>
    </row>
    <row r="211" s="14" customFormat="1">
      <c r="B211" s="259"/>
      <c r="C211" s="260"/>
      <c r="D211" s="235" t="s">
        <v>157</v>
      </c>
      <c r="E211" s="261" t="s">
        <v>1</v>
      </c>
      <c r="F211" s="262" t="s">
        <v>161</v>
      </c>
      <c r="G211" s="260"/>
      <c r="H211" s="263">
        <v>1.02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AT211" s="269" t="s">
        <v>157</v>
      </c>
      <c r="AU211" s="269" t="s">
        <v>87</v>
      </c>
      <c r="AV211" s="14" t="s">
        <v>153</v>
      </c>
      <c r="AW211" s="14" t="s">
        <v>33</v>
      </c>
      <c r="AX211" s="14" t="s">
        <v>8</v>
      </c>
      <c r="AY211" s="269" t="s">
        <v>145</v>
      </c>
    </row>
    <row r="212" s="1" customFormat="1" ht="24" customHeight="1">
      <c r="B212" s="37"/>
      <c r="C212" s="222" t="s">
        <v>228</v>
      </c>
      <c r="D212" s="222" t="s">
        <v>148</v>
      </c>
      <c r="E212" s="223" t="s">
        <v>229</v>
      </c>
      <c r="F212" s="224" t="s">
        <v>230</v>
      </c>
      <c r="G212" s="225" t="s">
        <v>151</v>
      </c>
      <c r="H212" s="226">
        <v>6</v>
      </c>
      <c r="I212" s="227"/>
      <c r="J212" s="228">
        <f>ROUND(I212*H212,0)</f>
        <v>0</v>
      </c>
      <c r="K212" s="224" t="s">
        <v>152</v>
      </c>
      <c r="L212" s="42"/>
      <c r="M212" s="229" t="s">
        <v>1</v>
      </c>
      <c r="N212" s="230" t="s">
        <v>43</v>
      </c>
      <c r="O212" s="85"/>
      <c r="P212" s="231">
        <f>O212*H212</f>
        <v>0</v>
      </c>
      <c r="Q212" s="231">
        <v>0.01</v>
      </c>
      <c r="R212" s="231">
        <f>Q212*H212</f>
        <v>0.059999999999999998</v>
      </c>
      <c r="S212" s="231">
        <v>0</v>
      </c>
      <c r="T212" s="232">
        <f>S212*H212</f>
        <v>0</v>
      </c>
      <c r="AR212" s="233" t="s">
        <v>153</v>
      </c>
      <c r="AT212" s="233" t="s">
        <v>148</v>
      </c>
      <c r="AU212" s="233" t="s">
        <v>87</v>
      </c>
      <c r="AY212" s="16" t="s">
        <v>145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6" t="s">
        <v>8</v>
      </c>
      <c r="BK212" s="234">
        <f>ROUND(I212*H212,0)</f>
        <v>0</v>
      </c>
      <c r="BL212" s="16" t="s">
        <v>153</v>
      </c>
      <c r="BM212" s="233" t="s">
        <v>231</v>
      </c>
    </row>
    <row r="213" s="1" customFormat="1">
      <c r="B213" s="37"/>
      <c r="C213" s="38"/>
      <c r="D213" s="235" t="s">
        <v>155</v>
      </c>
      <c r="E213" s="38"/>
      <c r="F213" s="236" t="s">
        <v>232</v>
      </c>
      <c r="G213" s="38"/>
      <c r="H213" s="38"/>
      <c r="I213" s="138"/>
      <c r="J213" s="38"/>
      <c r="K213" s="38"/>
      <c r="L213" s="42"/>
      <c r="M213" s="237"/>
      <c r="N213" s="85"/>
      <c r="O213" s="85"/>
      <c r="P213" s="85"/>
      <c r="Q213" s="85"/>
      <c r="R213" s="85"/>
      <c r="S213" s="85"/>
      <c r="T213" s="86"/>
      <c r="AT213" s="16" t="s">
        <v>155</v>
      </c>
      <c r="AU213" s="16" t="s">
        <v>87</v>
      </c>
    </row>
    <row r="214" s="12" customFormat="1">
      <c r="B214" s="238"/>
      <c r="C214" s="239"/>
      <c r="D214" s="235" t="s">
        <v>157</v>
      </c>
      <c r="E214" s="240" t="s">
        <v>1</v>
      </c>
      <c r="F214" s="241" t="s">
        <v>158</v>
      </c>
      <c r="G214" s="239"/>
      <c r="H214" s="240" t="s">
        <v>1</v>
      </c>
      <c r="I214" s="242"/>
      <c r="J214" s="239"/>
      <c r="K214" s="239"/>
      <c r="L214" s="243"/>
      <c r="M214" s="244"/>
      <c r="N214" s="245"/>
      <c r="O214" s="245"/>
      <c r="P214" s="245"/>
      <c r="Q214" s="245"/>
      <c r="R214" s="245"/>
      <c r="S214" s="245"/>
      <c r="T214" s="246"/>
      <c r="AT214" s="247" t="s">
        <v>157</v>
      </c>
      <c r="AU214" s="247" t="s">
        <v>87</v>
      </c>
      <c r="AV214" s="12" t="s">
        <v>8</v>
      </c>
      <c r="AW214" s="12" t="s">
        <v>33</v>
      </c>
      <c r="AX214" s="12" t="s">
        <v>78</v>
      </c>
      <c r="AY214" s="247" t="s">
        <v>145</v>
      </c>
    </row>
    <row r="215" s="12" customFormat="1">
      <c r="B215" s="238"/>
      <c r="C215" s="239"/>
      <c r="D215" s="235" t="s">
        <v>157</v>
      </c>
      <c r="E215" s="240" t="s">
        <v>1</v>
      </c>
      <c r="F215" s="241" t="s">
        <v>159</v>
      </c>
      <c r="G215" s="239"/>
      <c r="H215" s="240" t="s">
        <v>1</v>
      </c>
      <c r="I215" s="242"/>
      <c r="J215" s="239"/>
      <c r="K215" s="239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157</v>
      </c>
      <c r="AU215" s="247" t="s">
        <v>87</v>
      </c>
      <c r="AV215" s="12" t="s">
        <v>8</v>
      </c>
      <c r="AW215" s="12" t="s">
        <v>33</v>
      </c>
      <c r="AX215" s="12" t="s">
        <v>78</v>
      </c>
      <c r="AY215" s="247" t="s">
        <v>145</v>
      </c>
    </row>
    <row r="216" s="12" customFormat="1">
      <c r="B216" s="238"/>
      <c r="C216" s="239"/>
      <c r="D216" s="235" t="s">
        <v>157</v>
      </c>
      <c r="E216" s="240" t="s">
        <v>1</v>
      </c>
      <c r="F216" s="241" t="s">
        <v>205</v>
      </c>
      <c r="G216" s="239"/>
      <c r="H216" s="240" t="s">
        <v>1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157</v>
      </c>
      <c r="AU216" s="247" t="s">
        <v>87</v>
      </c>
      <c r="AV216" s="12" t="s">
        <v>8</v>
      </c>
      <c r="AW216" s="12" t="s">
        <v>33</v>
      </c>
      <c r="AX216" s="12" t="s">
        <v>78</v>
      </c>
      <c r="AY216" s="247" t="s">
        <v>145</v>
      </c>
    </row>
    <row r="217" s="12" customFormat="1">
      <c r="B217" s="238"/>
      <c r="C217" s="239"/>
      <c r="D217" s="235" t="s">
        <v>157</v>
      </c>
      <c r="E217" s="240" t="s">
        <v>1</v>
      </c>
      <c r="F217" s="241" t="s">
        <v>219</v>
      </c>
      <c r="G217" s="239"/>
      <c r="H217" s="240" t="s">
        <v>1</v>
      </c>
      <c r="I217" s="242"/>
      <c r="J217" s="239"/>
      <c r="K217" s="239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157</v>
      </c>
      <c r="AU217" s="247" t="s">
        <v>87</v>
      </c>
      <c r="AV217" s="12" t="s">
        <v>8</v>
      </c>
      <c r="AW217" s="12" t="s">
        <v>33</v>
      </c>
      <c r="AX217" s="12" t="s">
        <v>78</v>
      </c>
      <c r="AY217" s="247" t="s">
        <v>145</v>
      </c>
    </row>
    <row r="218" s="13" customFormat="1">
      <c r="B218" s="248"/>
      <c r="C218" s="249"/>
      <c r="D218" s="235" t="s">
        <v>157</v>
      </c>
      <c r="E218" s="250" t="s">
        <v>1</v>
      </c>
      <c r="F218" s="251" t="s">
        <v>185</v>
      </c>
      <c r="G218" s="249"/>
      <c r="H218" s="252">
        <v>6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AT218" s="258" t="s">
        <v>157</v>
      </c>
      <c r="AU218" s="258" t="s">
        <v>87</v>
      </c>
      <c r="AV218" s="13" t="s">
        <v>87</v>
      </c>
      <c r="AW218" s="13" t="s">
        <v>33</v>
      </c>
      <c r="AX218" s="13" t="s">
        <v>78</v>
      </c>
      <c r="AY218" s="258" t="s">
        <v>145</v>
      </c>
    </row>
    <row r="219" s="14" customFormat="1">
      <c r="B219" s="259"/>
      <c r="C219" s="260"/>
      <c r="D219" s="235" t="s">
        <v>157</v>
      </c>
      <c r="E219" s="261" t="s">
        <v>1</v>
      </c>
      <c r="F219" s="262" t="s">
        <v>161</v>
      </c>
      <c r="G219" s="260"/>
      <c r="H219" s="263">
        <v>6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AT219" s="269" t="s">
        <v>157</v>
      </c>
      <c r="AU219" s="269" t="s">
        <v>87</v>
      </c>
      <c r="AV219" s="14" t="s">
        <v>153</v>
      </c>
      <c r="AW219" s="14" t="s">
        <v>33</v>
      </c>
      <c r="AX219" s="14" t="s">
        <v>8</v>
      </c>
      <c r="AY219" s="269" t="s">
        <v>145</v>
      </c>
    </row>
    <row r="220" s="1" customFormat="1" ht="24" customHeight="1">
      <c r="B220" s="37"/>
      <c r="C220" s="222" t="s">
        <v>233</v>
      </c>
      <c r="D220" s="222" t="s">
        <v>148</v>
      </c>
      <c r="E220" s="223" t="s">
        <v>234</v>
      </c>
      <c r="F220" s="224" t="s">
        <v>235</v>
      </c>
      <c r="G220" s="225" t="s">
        <v>151</v>
      </c>
      <c r="H220" s="226">
        <v>4</v>
      </c>
      <c r="I220" s="227"/>
      <c r="J220" s="228">
        <f>ROUND(I220*H220,0)</f>
        <v>0</v>
      </c>
      <c r="K220" s="224" t="s">
        <v>152</v>
      </c>
      <c r="L220" s="42"/>
      <c r="M220" s="229" t="s">
        <v>1</v>
      </c>
      <c r="N220" s="230" t="s">
        <v>43</v>
      </c>
      <c r="O220" s="85"/>
      <c r="P220" s="231">
        <f>O220*H220</f>
        <v>0</v>
      </c>
      <c r="Q220" s="231">
        <v>0.040599999999999997</v>
      </c>
      <c r="R220" s="231">
        <f>Q220*H220</f>
        <v>0.16239999999999999</v>
      </c>
      <c r="S220" s="231">
        <v>0</v>
      </c>
      <c r="T220" s="232">
        <f>S220*H220</f>
        <v>0</v>
      </c>
      <c r="AR220" s="233" t="s">
        <v>153</v>
      </c>
      <c r="AT220" s="233" t="s">
        <v>148</v>
      </c>
      <c r="AU220" s="233" t="s">
        <v>87</v>
      </c>
      <c r="AY220" s="16" t="s">
        <v>145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6" t="s">
        <v>8</v>
      </c>
      <c r="BK220" s="234">
        <f>ROUND(I220*H220,0)</f>
        <v>0</v>
      </c>
      <c r="BL220" s="16" t="s">
        <v>153</v>
      </c>
      <c r="BM220" s="233" t="s">
        <v>236</v>
      </c>
    </row>
    <row r="221" s="1" customFormat="1">
      <c r="B221" s="37"/>
      <c r="C221" s="38"/>
      <c r="D221" s="235" t="s">
        <v>155</v>
      </c>
      <c r="E221" s="38"/>
      <c r="F221" s="236" t="s">
        <v>237</v>
      </c>
      <c r="G221" s="38"/>
      <c r="H221" s="38"/>
      <c r="I221" s="138"/>
      <c r="J221" s="38"/>
      <c r="K221" s="38"/>
      <c r="L221" s="42"/>
      <c r="M221" s="237"/>
      <c r="N221" s="85"/>
      <c r="O221" s="85"/>
      <c r="P221" s="85"/>
      <c r="Q221" s="85"/>
      <c r="R221" s="85"/>
      <c r="S221" s="85"/>
      <c r="T221" s="86"/>
      <c r="AT221" s="16" t="s">
        <v>155</v>
      </c>
      <c r="AU221" s="16" t="s">
        <v>87</v>
      </c>
    </row>
    <row r="222" s="12" customFormat="1">
      <c r="B222" s="238"/>
      <c r="C222" s="239"/>
      <c r="D222" s="235" t="s">
        <v>157</v>
      </c>
      <c r="E222" s="240" t="s">
        <v>1</v>
      </c>
      <c r="F222" s="241" t="s">
        <v>158</v>
      </c>
      <c r="G222" s="239"/>
      <c r="H222" s="240" t="s">
        <v>1</v>
      </c>
      <c r="I222" s="242"/>
      <c r="J222" s="239"/>
      <c r="K222" s="239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157</v>
      </c>
      <c r="AU222" s="247" t="s">
        <v>87</v>
      </c>
      <c r="AV222" s="12" t="s">
        <v>8</v>
      </c>
      <c r="AW222" s="12" t="s">
        <v>33</v>
      </c>
      <c r="AX222" s="12" t="s">
        <v>78</v>
      </c>
      <c r="AY222" s="247" t="s">
        <v>145</v>
      </c>
    </row>
    <row r="223" s="12" customFormat="1">
      <c r="B223" s="238"/>
      <c r="C223" s="239"/>
      <c r="D223" s="235" t="s">
        <v>157</v>
      </c>
      <c r="E223" s="240" t="s">
        <v>1</v>
      </c>
      <c r="F223" s="241" t="s">
        <v>196</v>
      </c>
      <c r="G223" s="239"/>
      <c r="H223" s="240" t="s">
        <v>1</v>
      </c>
      <c r="I223" s="242"/>
      <c r="J223" s="239"/>
      <c r="K223" s="239"/>
      <c r="L223" s="243"/>
      <c r="M223" s="244"/>
      <c r="N223" s="245"/>
      <c r="O223" s="245"/>
      <c r="P223" s="245"/>
      <c r="Q223" s="245"/>
      <c r="R223" s="245"/>
      <c r="S223" s="245"/>
      <c r="T223" s="246"/>
      <c r="AT223" s="247" t="s">
        <v>157</v>
      </c>
      <c r="AU223" s="247" t="s">
        <v>87</v>
      </c>
      <c r="AV223" s="12" t="s">
        <v>8</v>
      </c>
      <c r="AW223" s="12" t="s">
        <v>33</v>
      </c>
      <c r="AX223" s="12" t="s">
        <v>78</v>
      </c>
      <c r="AY223" s="247" t="s">
        <v>145</v>
      </c>
    </row>
    <row r="224" s="13" customFormat="1">
      <c r="B224" s="248"/>
      <c r="C224" s="249"/>
      <c r="D224" s="235" t="s">
        <v>157</v>
      </c>
      <c r="E224" s="250" t="s">
        <v>1</v>
      </c>
      <c r="F224" s="251" t="s">
        <v>87</v>
      </c>
      <c r="G224" s="249"/>
      <c r="H224" s="252">
        <v>2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AT224" s="258" t="s">
        <v>157</v>
      </c>
      <c r="AU224" s="258" t="s">
        <v>87</v>
      </c>
      <c r="AV224" s="13" t="s">
        <v>87</v>
      </c>
      <c r="AW224" s="13" t="s">
        <v>33</v>
      </c>
      <c r="AX224" s="13" t="s">
        <v>78</v>
      </c>
      <c r="AY224" s="258" t="s">
        <v>145</v>
      </c>
    </row>
    <row r="225" s="12" customFormat="1">
      <c r="B225" s="238"/>
      <c r="C225" s="239"/>
      <c r="D225" s="235" t="s">
        <v>157</v>
      </c>
      <c r="E225" s="240" t="s">
        <v>1</v>
      </c>
      <c r="F225" s="241" t="s">
        <v>217</v>
      </c>
      <c r="G225" s="239"/>
      <c r="H225" s="240" t="s">
        <v>1</v>
      </c>
      <c r="I225" s="242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157</v>
      </c>
      <c r="AU225" s="247" t="s">
        <v>87</v>
      </c>
      <c r="AV225" s="12" t="s">
        <v>8</v>
      </c>
      <c r="AW225" s="12" t="s">
        <v>33</v>
      </c>
      <c r="AX225" s="12" t="s">
        <v>78</v>
      </c>
      <c r="AY225" s="247" t="s">
        <v>145</v>
      </c>
    </row>
    <row r="226" s="13" customFormat="1">
      <c r="B226" s="248"/>
      <c r="C226" s="249"/>
      <c r="D226" s="235" t="s">
        <v>157</v>
      </c>
      <c r="E226" s="250" t="s">
        <v>1</v>
      </c>
      <c r="F226" s="251" t="s">
        <v>87</v>
      </c>
      <c r="G226" s="249"/>
      <c r="H226" s="252">
        <v>2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AT226" s="258" t="s">
        <v>157</v>
      </c>
      <c r="AU226" s="258" t="s">
        <v>87</v>
      </c>
      <c r="AV226" s="13" t="s">
        <v>87</v>
      </c>
      <c r="AW226" s="13" t="s">
        <v>33</v>
      </c>
      <c r="AX226" s="13" t="s">
        <v>78</v>
      </c>
      <c r="AY226" s="258" t="s">
        <v>145</v>
      </c>
    </row>
    <row r="227" s="14" customFormat="1">
      <c r="B227" s="259"/>
      <c r="C227" s="260"/>
      <c r="D227" s="235" t="s">
        <v>157</v>
      </c>
      <c r="E227" s="261" t="s">
        <v>1</v>
      </c>
      <c r="F227" s="262" t="s">
        <v>161</v>
      </c>
      <c r="G227" s="260"/>
      <c r="H227" s="263">
        <v>4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AT227" s="269" t="s">
        <v>157</v>
      </c>
      <c r="AU227" s="269" t="s">
        <v>87</v>
      </c>
      <c r="AV227" s="14" t="s">
        <v>153</v>
      </c>
      <c r="AW227" s="14" t="s">
        <v>33</v>
      </c>
      <c r="AX227" s="14" t="s">
        <v>8</v>
      </c>
      <c r="AY227" s="269" t="s">
        <v>145</v>
      </c>
    </row>
    <row r="228" s="1" customFormat="1" ht="24" customHeight="1">
      <c r="B228" s="37"/>
      <c r="C228" s="222" t="s">
        <v>238</v>
      </c>
      <c r="D228" s="222" t="s">
        <v>148</v>
      </c>
      <c r="E228" s="223" t="s">
        <v>239</v>
      </c>
      <c r="F228" s="224" t="s">
        <v>240</v>
      </c>
      <c r="G228" s="225" t="s">
        <v>168</v>
      </c>
      <c r="H228" s="226">
        <v>62.719999999999999</v>
      </c>
      <c r="I228" s="227"/>
      <c r="J228" s="228">
        <f>ROUND(I228*H228,0)</f>
        <v>0</v>
      </c>
      <c r="K228" s="224" t="s">
        <v>152</v>
      </c>
      <c r="L228" s="42"/>
      <c r="M228" s="229" t="s">
        <v>1</v>
      </c>
      <c r="N228" s="230" t="s">
        <v>43</v>
      </c>
      <c r="O228" s="85"/>
      <c r="P228" s="231">
        <f>O228*H228</f>
        <v>0</v>
      </c>
      <c r="Q228" s="231">
        <v>0.0057000000000000002</v>
      </c>
      <c r="R228" s="231">
        <f>Q228*H228</f>
        <v>0.35750399999999999</v>
      </c>
      <c r="S228" s="231">
        <v>0</v>
      </c>
      <c r="T228" s="232">
        <f>S228*H228</f>
        <v>0</v>
      </c>
      <c r="AR228" s="233" t="s">
        <v>153</v>
      </c>
      <c r="AT228" s="233" t="s">
        <v>148</v>
      </c>
      <c r="AU228" s="233" t="s">
        <v>87</v>
      </c>
      <c r="AY228" s="16" t="s">
        <v>145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6" t="s">
        <v>8</v>
      </c>
      <c r="BK228" s="234">
        <f>ROUND(I228*H228,0)</f>
        <v>0</v>
      </c>
      <c r="BL228" s="16" t="s">
        <v>153</v>
      </c>
      <c r="BM228" s="233" t="s">
        <v>241</v>
      </c>
    </row>
    <row r="229" s="1" customFormat="1">
      <c r="B229" s="37"/>
      <c r="C229" s="38"/>
      <c r="D229" s="235" t="s">
        <v>155</v>
      </c>
      <c r="E229" s="38"/>
      <c r="F229" s="236" t="s">
        <v>242</v>
      </c>
      <c r="G229" s="38"/>
      <c r="H229" s="38"/>
      <c r="I229" s="138"/>
      <c r="J229" s="38"/>
      <c r="K229" s="38"/>
      <c r="L229" s="42"/>
      <c r="M229" s="237"/>
      <c r="N229" s="85"/>
      <c r="O229" s="85"/>
      <c r="P229" s="85"/>
      <c r="Q229" s="85"/>
      <c r="R229" s="85"/>
      <c r="S229" s="85"/>
      <c r="T229" s="86"/>
      <c r="AT229" s="16" t="s">
        <v>155</v>
      </c>
      <c r="AU229" s="16" t="s">
        <v>87</v>
      </c>
    </row>
    <row r="230" s="12" customFormat="1">
      <c r="B230" s="238"/>
      <c r="C230" s="239"/>
      <c r="D230" s="235" t="s">
        <v>157</v>
      </c>
      <c r="E230" s="240" t="s">
        <v>1</v>
      </c>
      <c r="F230" s="241" t="s">
        <v>158</v>
      </c>
      <c r="G230" s="239"/>
      <c r="H230" s="240" t="s">
        <v>1</v>
      </c>
      <c r="I230" s="242"/>
      <c r="J230" s="239"/>
      <c r="K230" s="239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157</v>
      </c>
      <c r="AU230" s="247" t="s">
        <v>87</v>
      </c>
      <c r="AV230" s="12" t="s">
        <v>8</v>
      </c>
      <c r="AW230" s="12" t="s">
        <v>33</v>
      </c>
      <c r="AX230" s="12" t="s">
        <v>78</v>
      </c>
      <c r="AY230" s="247" t="s">
        <v>145</v>
      </c>
    </row>
    <row r="231" s="12" customFormat="1">
      <c r="B231" s="238"/>
      <c r="C231" s="239"/>
      <c r="D231" s="235" t="s">
        <v>157</v>
      </c>
      <c r="E231" s="240" t="s">
        <v>1</v>
      </c>
      <c r="F231" s="241" t="s">
        <v>196</v>
      </c>
      <c r="G231" s="239"/>
      <c r="H231" s="240" t="s">
        <v>1</v>
      </c>
      <c r="I231" s="242"/>
      <c r="J231" s="239"/>
      <c r="K231" s="239"/>
      <c r="L231" s="243"/>
      <c r="M231" s="244"/>
      <c r="N231" s="245"/>
      <c r="O231" s="245"/>
      <c r="P231" s="245"/>
      <c r="Q231" s="245"/>
      <c r="R231" s="245"/>
      <c r="S231" s="245"/>
      <c r="T231" s="246"/>
      <c r="AT231" s="247" t="s">
        <v>157</v>
      </c>
      <c r="AU231" s="247" t="s">
        <v>87</v>
      </c>
      <c r="AV231" s="12" t="s">
        <v>8</v>
      </c>
      <c r="AW231" s="12" t="s">
        <v>33</v>
      </c>
      <c r="AX231" s="12" t="s">
        <v>78</v>
      </c>
      <c r="AY231" s="247" t="s">
        <v>145</v>
      </c>
    </row>
    <row r="232" s="13" customFormat="1">
      <c r="B232" s="248"/>
      <c r="C232" s="249"/>
      <c r="D232" s="235" t="s">
        <v>157</v>
      </c>
      <c r="E232" s="250" t="s">
        <v>1</v>
      </c>
      <c r="F232" s="251" t="s">
        <v>216</v>
      </c>
      <c r="G232" s="249"/>
      <c r="H232" s="252">
        <v>48.789999999999999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AT232" s="258" t="s">
        <v>157</v>
      </c>
      <c r="AU232" s="258" t="s">
        <v>87</v>
      </c>
      <c r="AV232" s="13" t="s">
        <v>87</v>
      </c>
      <c r="AW232" s="13" t="s">
        <v>33</v>
      </c>
      <c r="AX232" s="13" t="s">
        <v>78</v>
      </c>
      <c r="AY232" s="258" t="s">
        <v>145</v>
      </c>
    </row>
    <row r="233" s="12" customFormat="1">
      <c r="B233" s="238"/>
      <c r="C233" s="239"/>
      <c r="D233" s="235" t="s">
        <v>157</v>
      </c>
      <c r="E233" s="240" t="s">
        <v>1</v>
      </c>
      <c r="F233" s="241" t="s">
        <v>217</v>
      </c>
      <c r="G233" s="239"/>
      <c r="H233" s="240" t="s">
        <v>1</v>
      </c>
      <c r="I233" s="242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AT233" s="247" t="s">
        <v>157</v>
      </c>
      <c r="AU233" s="247" t="s">
        <v>87</v>
      </c>
      <c r="AV233" s="12" t="s">
        <v>8</v>
      </c>
      <c r="AW233" s="12" t="s">
        <v>33</v>
      </c>
      <c r="AX233" s="12" t="s">
        <v>78</v>
      </c>
      <c r="AY233" s="247" t="s">
        <v>145</v>
      </c>
    </row>
    <row r="234" s="13" customFormat="1">
      <c r="B234" s="248"/>
      <c r="C234" s="249"/>
      <c r="D234" s="235" t="s">
        <v>157</v>
      </c>
      <c r="E234" s="250" t="s">
        <v>1</v>
      </c>
      <c r="F234" s="251" t="s">
        <v>218</v>
      </c>
      <c r="G234" s="249"/>
      <c r="H234" s="252">
        <v>11.300000000000001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AT234" s="258" t="s">
        <v>157</v>
      </c>
      <c r="AU234" s="258" t="s">
        <v>87</v>
      </c>
      <c r="AV234" s="13" t="s">
        <v>87</v>
      </c>
      <c r="AW234" s="13" t="s">
        <v>33</v>
      </c>
      <c r="AX234" s="13" t="s">
        <v>78</v>
      </c>
      <c r="AY234" s="258" t="s">
        <v>145</v>
      </c>
    </row>
    <row r="235" s="12" customFormat="1">
      <c r="B235" s="238"/>
      <c r="C235" s="239"/>
      <c r="D235" s="235" t="s">
        <v>157</v>
      </c>
      <c r="E235" s="240" t="s">
        <v>1</v>
      </c>
      <c r="F235" s="241" t="s">
        <v>219</v>
      </c>
      <c r="G235" s="239"/>
      <c r="H235" s="240" t="s">
        <v>1</v>
      </c>
      <c r="I235" s="242"/>
      <c r="J235" s="239"/>
      <c r="K235" s="239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157</v>
      </c>
      <c r="AU235" s="247" t="s">
        <v>87</v>
      </c>
      <c r="AV235" s="12" t="s">
        <v>8</v>
      </c>
      <c r="AW235" s="12" t="s">
        <v>33</v>
      </c>
      <c r="AX235" s="12" t="s">
        <v>78</v>
      </c>
      <c r="AY235" s="247" t="s">
        <v>145</v>
      </c>
    </row>
    <row r="236" s="13" customFormat="1">
      <c r="B236" s="248"/>
      <c r="C236" s="249"/>
      <c r="D236" s="235" t="s">
        <v>157</v>
      </c>
      <c r="E236" s="250" t="s">
        <v>1</v>
      </c>
      <c r="F236" s="251" t="s">
        <v>220</v>
      </c>
      <c r="G236" s="249"/>
      <c r="H236" s="252">
        <v>2.6299999999999999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AT236" s="258" t="s">
        <v>157</v>
      </c>
      <c r="AU236" s="258" t="s">
        <v>87</v>
      </c>
      <c r="AV236" s="13" t="s">
        <v>87</v>
      </c>
      <c r="AW236" s="13" t="s">
        <v>33</v>
      </c>
      <c r="AX236" s="13" t="s">
        <v>78</v>
      </c>
      <c r="AY236" s="258" t="s">
        <v>145</v>
      </c>
    </row>
    <row r="237" s="14" customFormat="1">
      <c r="B237" s="259"/>
      <c r="C237" s="260"/>
      <c r="D237" s="235" t="s">
        <v>157</v>
      </c>
      <c r="E237" s="261" t="s">
        <v>1</v>
      </c>
      <c r="F237" s="262" t="s">
        <v>161</v>
      </c>
      <c r="G237" s="260"/>
      <c r="H237" s="263">
        <v>62.719999999999999</v>
      </c>
      <c r="I237" s="264"/>
      <c r="J237" s="260"/>
      <c r="K237" s="260"/>
      <c r="L237" s="265"/>
      <c r="M237" s="266"/>
      <c r="N237" s="267"/>
      <c r="O237" s="267"/>
      <c r="P237" s="267"/>
      <c r="Q237" s="267"/>
      <c r="R237" s="267"/>
      <c r="S237" s="267"/>
      <c r="T237" s="268"/>
      <c r="AT237" s="269" t="s">
        <v>157</v>
      </c>
      <c r="AU237" s="269" t="s">
        <v>87</v>
      </c>
      <c r="AV237" s="14" t="s">
        <v>153</v>
      </c>
      <c r="AW237" s="14" t="s">
        <v>33</v>
      </c>
      <c r="AX237" s="14" t="s">
        <v>8</v>
      </c>
      <c r="AY237" s="269" t="s">
        <v>145</v>
      </c>
    </row>
    <row r="238" s="1" customFormat="1" ht="24" customHeight="1">
      <c r="B238" s="37"/>
      <c r="C238" s="222" t="s">
        <v>243</v>
      </c>
      <c r="D238" s="222" t="s">
        <v>148</v>
      </c>
      <c r="E238" s="223" t="s">
        <v>244</v>
      </c>
      <c r="F238" s="224" t="s">
        <v>245</v>
      </c>
      <c r="G238" s="225" t="s">
        <v>168</v>
      </c>
      <c r="H238" s="226">
        <v>63.601999999999997</v>
      </c>
      <c r="I238" s="227"/>
      <c r="J238" s="228">
        <f>ROUND(I238*H238,0)</f>
        <v>0</v>
      </c>
      <c r="K238" s="224" t="s">
        <v>152</v>
      </c>
      <c r="L238" s="42"/>
      <c r="M238" s="229" t="s">
        <v>1</v>
      </c>
      <c r="N238" s="230" t="s">
        <v>43</v>
      </c>
      <c r="O238" s="85"/>
      <c r="P238" s="231">
        <f>O238*H238</f>
        <v>0</v>
      </c>
      <c r="Q238" s="231">
        <v>0.00025999999999999998</v>
      </c>
      <c r="R238" s="231">
        <f>Q238*H238</f>
        <v>0.016536519999999999</v>
      </c>
      <c r="S238" s="231">
        <v>0</v>
      </c>
      <c r="T238" s="232">
        <f>S238*H238</f>
        <v>0</v>
      </c>
      <c r="AR238" s="233" t="s">
        <v>153</v>
      </c>
      <c r="AT238" s="233" t="s">
        <v>148</v>
      </c>
      <c r="AU238" s="233" t="s">
        <v>87</v>
      </c>
      <c r="AY238" s="16" t="s">
        <v>145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6" t="s">
        <v>8</v>
      </c>
      <c r="BK238" s="234">
        <f>ROUND(I238*H238,0)</f>
        <v>0</v>
      </c>
      <c r="BL238" s="16" t="s">
        <v>153</v>
      </c>
      <c r="BM238" s="233" t="s">
        <v>246</v>
      </c>
    </row>
    <row r="239" s="1" customFormat="1">
      <c r="B239" s="37"/>
      <c r="C239" s="38"/>
      <c r="D239" s="235" t="s">
        <v>155</v>
      </c>
      <c r="E239" s="38"/>
      <c r="F239" s="236" t="s">
        <v>247</v>
      </c>
      <c r="G239" s="38"/>
      <c r="H239" s="38"/>
      <c r="I239" s="138"/>
      <c r="J239" s="38"/>
      <c r="K239" s="38"/>
      <c r="L239" s="42"/>
      <c r="M239" s="237"/>
      <c r="N239" s="85"/>
      <c r="O239" s="85"/>
      <c r="P239" s="85"/>
      <c r="Q239" s="85"/>
      <c r="R239" s="85"/>
      <c r="S239" s="85"/>
      <c r="T239" s="86"/>
      <c r="AT239" s="16" t="s">
        <v>155</v>
      </c>
      <c r="AU239" s="16" t="s">
        <v>87</v>
      </c>
    </row>
    <row r="240" s="12" customFormat="1">
      <c r="B240" s="238"/>
      <c r="C240" s="239"/>
      <c r="D240" s="235" t="s">
        <v>157</v>
      </c>
      <c r="E240" s="240" t="s">
        <v>1</v>
      </c>
      <c r="F240" s="241" t="s">
        <v>158</v>
      </c>
      <c r="G240" s="239"/>
      <c r="H240" s="240" t="s">
        <v>1</v>
      </c>
      <c r="I240" s="242"/>
      <c r="J240" s="239"/>
      <c r="K240" s="239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157</v>
      </c>
      <c r="AU240" s="247" t="s">
        <v>87</v>
      </c>
      <c r="AV240" s="12" t="s">
        <v>8</v>
      </c>
      <c r="AW240" s="12" t="s">
        <v>33</v>
      </c>
      <c r="AX240" s="12" t="s">
        <v>78</v>
      </c>
      <c r="AY240" s="247" t="s">
        <v>145</v>
      </c>
    </row>
    <row r="241" s="12" customFormat="1">
      <c r="B241" s="238"/>
      <c r="C241" s="239"/>
      <c r="D241" s="235" t="s">
        <v>157</v>
      </c>
      <c r="E241" s="240" t="s">
        <v>1</v>
      </c>
      <c r="F241" s="241" t="s">
        <v>196</v>
      </c>
      <c r="G241" s="239"/>
      <c r="H241" s="240" t="s">
        <v>1</v>
      </c>
      <c r="I241" s="242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AT241" s="247" t="s">
        <v>157</v>
      </c>
      <c r="AU241" s="247" t="s">
        <v>87</v>
      </c>
      <c r="AV241" s="12" t="s">
        <v>8</v>
      </c>
      <c r="AW241" s="12" t="s">
        <v>33</v>
      </c>
      <c r="AX241" s="12" t="s">
        <v>78</v>
      </c>
      <c r="AY241" s="247" t="s">
        <v>145</v>
      </c>
    </row>
    <row r="242" s="13" customFormat="1">
      <c r="B242" s="248"/>
      <c r="C242" s="249"/>
      <c r="D242" s="235" t="s">
        <v>157</v>
      </c>
      <c r="E242" s="250" t="s">
        <v>1</v>
      </c>
      <c r="F242" s="251" t="s">
        <v>248</v>
      </c>
      <c r="G242" s="249"/>
      <c r="H242" s="252">
        <v>30.358000000000001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AT242" s="258" t="s">
        <v>157</v>
      </c>
      <c r="AU242" s="258" t="s">
        <v>87</v>
      </c>
      <c r="AV242" s="13" t="s">
        <v>87</v>
      </c>
      <c r="AW242" s="13" t="s">
        <v>33</v>
      </c>
      <c r="AX242" s="13" t="s">
        <v>78</v>
      </c>
      <c r="AY242" s="258" t="s">
        <v>145</v>
      </c>
    </row>
    <row r="243" s="13" customFormat="1">
      <c r="B243" s="248"/>
      <c r="C243" s="249"/>
      <c r="D243" s="235" t="s">
        <v>157</v>
      </c>
      <c r="E243" s="250" t="s">
        <v>1</v>
      </c>
      <c r="F243" s="251" t="s">
        <v>249</v>
      </c>
      <c r="G243" s="249"/>
      <c r="H243" s="252">
        <v>4.8360000000000003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AT243" s="258" t="s">
        <v>157</v>
      </c>
      <c r="AU243" s="258" t="s">
        <v>87</v>
      </c>
      <c r="AV243" s="13" t="s">
        <v>87</v>
      </c>
      <c r="AW243" s="13" t="s">
        <v>33</v>
      </c>
      <c r="AX243" s="13" t="s">
        <v>78</v>
      </c>
      <c r="AY243" s="258" t="s">
        <v>145</v>
      </c>
    </row>
    <row r="244" s="12" customFormat="1">
      <c r="B244" s="238"/>
      <c r="C244" s="239"/>
      <c r="D244" s="235" t="s">
        <v>157</v>
      </c>
      <c r="E244" s="240" t="s">
        <v>1</v>
      </c>
      <c r="F244" s="241" t="s">
        <v>217</v>
      </c>
      <c r="G244" s="239"/>
      <c r="H244" s="240" t="s">
        <v>1</v>
      </c>
      <c r="I244" s="242"/>
      <c r="J244" s="239"/>
      <c r="K244" s="239"/>
      <c r="L244" s="243"/>
      <c r="M244" s="244"/>
      <c r="N244" s="245"/>
      <c r="O244" s="245"/>
      <c r="P244" s="245"/>
      <c r="Q244" s="245"/>
      <c r="R244" s="245"/>
      <c r="S244" s="245"/>
      <c r="T244" s="246"/>
      <c r="AT244" s="247" t="s">
        <v>157</v>
      </c>
      <c r="AU244" s="247" t="s">
        <v>87</v>
      </c>
      <c r="AV244" s="12" t="s">
        <v>8</v>
      </c>
      <c r="AW244" s="12" t="s">
        <v>33</v>
      </c>
      <c r="AX244" s="12" t="s">
        <v>78</v>
      </c>
      <c r="AY244" s="247" t="s">
        <v>145</v>
      </c>
    </row>
    <row r="245" s="13" customFormat="1">
      <c r="B245" s="248"/>
      <c r="C245" s="249"/>
      <c r="D245" s="235" t="s">
        <v>157</v>
      </c>
      <c r="E245" s="250" t="s">
        <v>1</v>
      </c>
      <c r="F245" s="251" t="s">
        <v>250</v>
      </c>
      <c r="G245" s="249"/>
      <c r="H245" s="252">
        <v>4.6799999999999997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AT245" s="258" t="s">
        <v>157</v>
      </c>
      <c r="AU245" s="258" t="s">
        <v>87</v>
      </c>
      <c r="AV245" s="13" t="s">
        <v>87</v>
      </c>
      <c r="AW245" s="13" t="s">
        <v>33</v>
      </c>
      <c r="AX245" s="13" t="s">
        <v>78</v>
      </c>
      <c r="AY245" s="258" t="s">
        <v>145</v>
      </c>
    </row>
    <row r="246" s="12" customFormat="1">
      <c r="B246" s="238"/>
      <c r="C246" s="239"/>
      <c r="D246" s="235" t="s">
        <v>157</v>
      </c>
      <c r="E246" s="240" t="s">
        <v>1</v>
      </c>
      <c r="F246" s="241" t="s">
        <v>159</v>
      </c>
      <c r="G246" s="239"/>
      <c r="H246" s="240" t="s">
        <v>1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157</v>
      </c>
      <c r="AU246" s="247" t="s">
        <v>87</v>
      </c>
      <c r="AV246" s="12" t="s">
        <v>8</v>
      </c>
      <c r="AW246" s="12" t="s">
        <v>33</v>
      </c>
      <c r="AX246" s="12" t="s">
        <v>78</v>
      </c>
      <c r="AY246" s="247" t="s">
        <v>145</v>
      </c>
    </row>
    <row r="247" s="13" customFormat="1">
      <c r="B247" s="248"/>
      <c r="C247" s="249"/>
      <c r="D247" s="235" t="s">
        <v>157</v>
      </c>
      <c r="E247" s="250" t="s">
        <v>1</v>
      </c>
      <c r="F247" s="251" t="s">
        <v>251</v>
      </c>
      <c r="G247" s="249"/>
      <c r="H247" s="252">
        <v>29.327999999999999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AT247" s="258" t="s">
        <v>157</v>
      </c>
      <c r="AU247" s="258" t="s">
        <v>87</v>
      </c>
      <c r="AV247" s="13" t="s">
        <v>87</v>
      </c>
      <c r="AW247" s="13" t="s">
        <v>33</v>
      </c>
      <c r="AX247" s="13" t="s">
        <v>78</v>
      </c>
      <c r="AY247" s="258" t="s">
        <v>145</v>
      </c>
    </row>
    <row r="248" s="13" customFormat="1">
      <c r="B248" s="248"/>
      <c r="C248" s="249"/>
      <c r="D248" s="235" t="s">
        <v>157</v>
      </c>
      <c r="E248" s="250" t="s">
        <v>1</v>
      </c>
      <c r="F248" s="251" t="s">
        <v>252</v>
      </c>
      <c r="G248" s="249"/>
      <c r="H248" s="252">
        <v>-5.5999999999999996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AT248" s="258" t="s">
        <v>157</v>
      </c>
      <c r="AU248" s="258" t="s">
        <v>87</v>
      </c>
      <c r="AV248" s="13" t="s">
        <v>87</v>
      </c>
      <c r="AW248" s="13" t="s">
        <v>33</v>
      </c>
      <c r="AX248" s="13" t="s">
        <v>78</v>
      </c>
      <c r="AY248" s="258" t="s">
        <v>145</v>
      </c>
    </row>
    <row r="249" s="14" customFormat="1">
      <c r="B249" s="259"/>
      <c r="C249" s="260"/>
      <c r="D249" s="235" t="s">
        <v>157</v>
      </c>
      <c r="E249" s="261" t="s">
        <v>1</v>
      </c>
      <c r="F249" s="262" t="s">
        <v>161</v>
      </c>
      <c r="G249" s="260"/>
      <c r="H249" s="263">
        <v>63.601999999999997</v>
      </c>
      <c r="I249" s="264"/>
      <c r="J249" s="260"/>
      <c r="K249" s="260"/>
      <c r="L249" s="265"/>
      <c r="M249" s="266"/>
      <c r="N249" s="267"/>
      <c r="O249" s="267"/>
      <c r="P249" s="267"/>
      <c r="Q249" s="267"/>
      <c r="R249" s="267"/>
      <c r="S249" s="267"/>
      <c r="T249" s="268"/>
      <c r="AT249" s="269" t="s">
        <v>157</v>
      </c>
      <c r="AU249" s="269" t="s">
        <v>87</v>
      </c>
      <c r="AV249" s="14" t="s">
        <v>153</v>
      </c>
      <c r="AW249" s="14" t="s">
        <v>33</v>
      </c>
      <c r="AX249" s="14" t="s">
        <v>8</v>
      </c>
      <c r="AY249" s="269" t="s">
        <v>145</v>
      </c>
    </row>
    <row r="250" s="1" customFormat="1" ht="24" customHeight="1">
      <c r="B250" s="37"/>
      <c r="C250" s="222" t="s">
        <v>9</v>
      </c>
      <c r="D250" s="222" t="s">
        <v>148</v>
      </c>
      <c r="E250" s="223" t="s">
        <v>253</v>
      </c>
      <c r="F250" s="224" t="s">
        <v>254</v>
      </c>
      <c r="G250" s="225" t="s">
        <v>168</v>
      </c>
      <c r="H250" s="226">
        <v>28.564</v>
      </c>
      <c r="I250" s="227"/>
      <c r="J250" s="228">
        <f>ROUND(I250*H250,0)</f>
        <v>0</v>
      </c>
      <c r="K250" s="224" t="s">
        <v>152</v>
      </c>
      <c r="L250" s="42"/>
      <c r="M250" s="229" t="s">
        <v>1</v>
      </c>
      <c r="N250" s="230" t="s">
        <v>43</v>
      </c>
      <c r="O250" s="85"/>
      <c r="P250" s="231">
        <f>O250*H250</f>
        <v>0</v>
      </c>
      <c r="Q250" s="231">
        <v>0.0043800000000000002</v>
      </c>
      <c r="R250" s="231">
        <f>Q250*H250</f>
        <v>0.12511032</v>
      </c>
      <c r="S250" s="231">
        <v>0</v>
      </c>
      <c r="T250" s="232">
        <f>S250*H250</f>
        <v>0</v>
      </c>
      <c r="AR250" s="233" t="s">
        <v>153</v>
      </c>
      <c r="AT250" s="233" t="s">
        <v>148</v>
      </c>
      <c r="AU250" s="233" t="s">
        <v>87</v>
      </c>
      <c r="AY250" s="16" t="s">
        <v>145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6" t="s">
        <v>8</v>
      </c>
      <c r="BK250" s="234">
        <f>ROUND(I250*H250,0)</f>
        <v>0</v>
      </c>
      <c r="BL250" s="16" t="s">
        <v>153</v>
      </c>
      <c r="BM250" s="233" t="s">
        <v>255</v>
      </c>
    </row>
    <row r="251" s="1" customFormat="1">
      <c r="B251" s="37"/>
      <c r="C251" s="38"/>
      <c r="D251" s="235" t="s">
        <v>155</v>
      </c>
      <c r="E251" s="38"/>
      <c r="F251" s="236" t="s">
        <v>256</v>
      </c>
      <c r="G251" s="38"/>
      <c r="H251" s="38"/>
      <c r="I251" s="138"/>
      <c r="J251" s="38"/>
      <c r="K251" s="38"/>
      <c r="L251" s="42"/>
      <c r="M251" s="237"/>
      <c r="N251" s="85"/>
      <c r="O251" s="85"/>
      <c r="P251" s="85"/>
      <c r="Q251" s="85"/>
      <c r="R251" s="85"/>
      <c r="S251" s="85"/>
      <c r="T251" s="86"/>
      <c r="AT251" s="16" t="s">
        <v>155</v>
      </c>
      <c r="AU251" s="16" t="s">
        <v>87</v>
      </c>
    </row>
    <row r="252" s="12" customFormat="1">
      <c r="B252" s="238"/>
      <c r="C252" s="239"/>
      <c r="D252" s="235" t="s">
        <v>157</v>
      </c>
      <c r="E252" s="240" t="s">
        <v>1</v>
      </c>
      <c r="F252" s="241" t="s">
        <v>158</v>
      </c>
      <c r="G252" s="239"/>
      <c r="H252" s="240" t="s">
        <v>1</v>
      </c>
      <c r="I252" s="242"/>
      <c r="J252" s="239"/>
      <c r="K252" s="239"/>
      <c r="L252" s="243"/>
      <c r="M252" s="244"/>
      <c r="N252" s="245"/>
      <c r="O252" s="245"/>
      <c r="P252" s="245"/>
      <c r="Q252" s="245"/>
      <c r="R252" s="245"/>
      <c r="S252" s="245"/>
      <c r="T252" s="246"/>
      <c r="AT252" s="247" t="s">
        <v>157</v>
      </c>
      <c r="AU252" s="247" t="s">
        <v>87</v>
      </c>
      <c r="AV252" s="12" t="s">
        <v>8</v>
      </c>
      <c r="AW252" s="12" t="s">
        <v>33</v>
      </c>
      <c r="AX252" s="12" t="s">
        <v>78</v>
      </c>
      <c r="AY252" s="247" t="s">
        <v>145</v>
      </c>
    </row>
    <row r="253" s="12" customFormat="1">
      <c r="B253" s="238"/>
      <c r="C253" s="239"/>
      <c r="D253" s="235" t="s">
        <v>157</v>
      </c>
      <c r="E253" s="240" t="s">
        <v>1</v>
      </c>
      <c r="F253" s="241" t="s">
        <v>257</v>
      </c>
      <c r="G253" s="239"/>
      <c r="H253" s="240" t="s">
        <v>1</v>
      </c>
      <c r="I253" s="242"/>
      <c r="J253" s="239"/>
      <c r="K253" s="239"/>
      <c r="L253" s="243"/>
      <c r="M253" s="244"/>
      <c r="N253" s="245"/>
      <c r="O253" s="245"/>
      <c r="P253" s="245"/>
      <c r="Q253" s="245"/>
      <c r="R253" s="245"/>
      <c r="S253" s="245"/>
      <c r="T253" s="246"/>
      <c r="AT253" s="247" t="s">
        <v>157</v>
      </c>
      <c r="AU253" s="247" t="s">
        <v>87</v>
      </c>
      <c r="AV253" s="12" t="s">
        <v>8</v>
      </c>
      <c r="AW253" s="12" t="s">
        <v>33</v>
      </c>
      <c r="AX253" s="12" t="s">
        <v>78</v>
      </c>
      <c r="AY253" s="247" t="s">
        <v>145</v>
      </c>
    </row>
    <row r="254" s="12" customFormat="1">
      <c r="B254" s="238"/>
      <c r="C254" s="239"/>
      <c r="D254" s="235" t="s">
        <v>157</v>
      </c>
      <c r="E254" s="240" t="s">
        <v>1</v>
      </c>
      <c r="F254" s="241" t="s">
        <v>196</v>
      </c>
      <c r="G254" s="239"/>
      <c r="H254" s="240" t="s">
        <v>1</v>
      </c>
      <c r="I254" s="242"/>
      <c r="J254" s="239"/>
      <c r="K254" s="239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157</v>
      </c>
      <c r="AU254" s="247" t="s">
        <v>87</v>
      </c>
      <c r="AV254" s="12" t="s">
        <v>8</v>
      </c>
      <c r="AW254" s="12" t="s">
        <v>33</v>
      </c>
      <c r="AX254" s="12" t="s">
        <v>78</v>
      </c>
      <c r="AY254" s="247" t="s">
        <v>145</v>
      </c>
    </row>
    <row r="255" s="13" customFormat="1">
      <c r="B255" s="248"/>
      <c r="C255" s="249"/>
      <c r="D255" s="235" t="s">
        <v>157</v>
      </c>
      <c r="E255" s="250" t="s">
        <v>1</v>
      </c>
      <c r="F255" s="251" t="s">
        <v>249</v>
      </c>
      <c r="G255" s="249"/>
      <c r="H255" s="252">
        <v>4.8360000000000003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AT255" s="258" t="s">
        <v>157</v>
      </c>
      <c r="AU255" s="258" t="s">
        <v>87</v>
      </c>
      <c r="AV255" s="13" t="s">
        <v>87</v>
      </c>
      <c r="AW255" s="13" t="s">
        <v>33</v>
      </c>
      <c r="AX255" s="13" t="s">
        <v>78</v>
      </c>
      <c r="AY255" s="258" t="s">
        <v>145</v>
      </c>
    </row>
    <row r="256" s="12" customFormat="1">
      <c r="B256" s="238"/>
      <c r="C256" s="239"/>
      <c r="D256" s="235" t="s">
        <v>157</v>
      </c>
      <c r="E256" s="240" t="s">
        <v>1</v>
      </c>
      <c r="F256" s="241" t="s">
        <v>159</v>
      </c>
      <c r="G256" s="239"/>
      <c r="H256" s="240" t="s">
        <v>1</v>
      </c>
      <c r="I256" s="242"/>
      <c r="J256" s="239"/>
      <c r="K256" s="239"/>
      <c r="L256" s="243"/>
      <c r="M256" s="244"/>
      <c r="N256" s="245"/>
      <c r="O256" s="245"/>
      <c r="P256" s="245"/>
      <c r="Q256" s="245"/>
      <c r="R256" s="245"/>
      <c r="S256" s="245"/>
      <c r="T256" s="246"/>
      <c r="AT256" s="247" t="s">
        <v>157</v>
      </c>
      <c r="AU256" s="247" t="s">
        <v>87</v>
      </c>
      <c r="AV256" s="12" t="s">
        <v>8</v>
      </c>
      <c r="AW256" s="12" t="s">
        <v>33</v>
      </c>
      <c r="AX256" s="12" t="s">
        <v>78</v>
      </c>
      <c r="AY256" s="247" t="s">
        <v>145</v>
      </c>
    </row>
    <row r="257" s="13" customFormat="1">
      <c r="B257" s="248"/>
      <c r="C257" s="249"/>
      <c r="D257" s="235" t="s">
        <v>157</v>
      </c>
      <c r="E257" s="250" t="s">
        <v>1</v>
      </c>
      <c r="F257" s="251" t="s">
        <v>251</v>
      </c>
      <c r="G257" s="249"/>
      <c r="H257" s="252">
        <v>29.327999999999999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AT257" s="258" t="s">
        <v>157</v>
      </c>
      <c r="AU257" s="258" t="s">
        <v>87</v>
      </c>
      <c r="AV257" s="13" t="s">
        <v>87</v>
      </c>
      <c r="AW257" s="13" t="s">
        <v>33</v>
      </c>
      <c r="AX257" s="13" t="s">
        <v>78</v>
      </c>
      <c r="AY257" s="258" t="s">
        <v>145</v>
      </c>
    </row>
    <row r="258" s="13" customFormat="1">
      <c r="B258" s="248"/>
      <c r="C258" s="249"/>
      <c r="D258" s="235" t="s">
        <v>157</v>
      </c>
      <c r="E258" s="250" t="s">
        <v>1</v>
      </c>
      <c r="F258" s="251" t="s">
        <v>252</v>
      </c>
      <c r="G258" s="249"/>
      <c r="H258" s="252">
        <v>-5.5999999999999996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AT258" s="258" t="s">
        <v>157</v>
      </c>
      <c r="AU258" s="258" t="s">
        <v>87</v>
      </c>
      <c r="AV258" s="13" t="s">
        <v>87</v>
      </c>
      <c r="AW258" s="13" t="s">
        <v>33</v>
      </c>
      <c r="AX258" s="13" t="s">
        <v>78</v>
      </c>
      <c r="AY258" s="258" t="s">
        <v>145</v>
      </c>
    </row>
    <row r="259" s="14" customFormat="1">
      <c r="B259" s="259"/>
      <c r="C259" s="260"/>
      <c r="D259" s="235" t="s">
        <v>157</v>
      </c>
      <c r="E259" s="261" t="s">
        <v>1</v>
      </c>
      <c r="F259" s="262" t="s">
        <v>161</v>
      </c>
      <c r="G259" s="260"/>
      <c r="H259" s="263">
        <v>28.564</v>
      </c>
      <c r="I259" s="264"/>
      <c r="J259" s="260"/>
      <c r="K259" s="260"/>
      <c r="L259" s="265"/>
      <c r="M259" s="266"/>
      <c r="N259" s="267"/>
      <c r="O259" s="267"/>
      <c r="P259" s="267"/>
      <c r="Q259" s="267"/>
      <c r="R259" s="267"/>
      <c r="S259" s="267"/>
      <c r="T259" s="268"/>
      <c r="AT259" s="269" t="s">
        <v>157</v>
      </c>
      <c r="AU259" s="269" t="s">
        <v>87</v>
      </c>
      <c r="AV259" s="14" t="s">
        <v>153</v>
      </c>
      <c r="AW259" s="14" t="s">
        <v>33</v>
      </c>
      <c r="AX259" s="14" t="s">
        <v>8</v>
      </c>
      <c r="AY259" s="269" t="s">
        <v>145</v>
      </c>
    </row>
    <row r="260" s="1" customFormat="1" ht="24" customHeight="1">
      <c r="B260" s="37"/>
      <c r="C260" s="222" t="s">
        <v>258</v>
      </c>
      <c r="D260" s="222" t="s">
        <v>148</v>
      </c>
      <c r="E260" s="223" t="s">
        <v>259</v>
      </c>
      <c r="F260" s="224" t="s">
        <v>260</v>
      </c>
      <c r="G260" s="225" t="s">
        <v>168</v>
      </c>
      <c r="H260" s="226">
        <v>16.699999999999999</v>
      </c>
      <c r="I260" s="227"/>
      <c r="J260" s="228">
        <f>ROUND(I260*H260,0)</f>
        <v>0</v>
      </c>
      <c r="K260" s="224" t="s">
        <v>152</v>
      </c>
      <c r="L260" s="42"/>
      <c r="M260" s="229" t="s">
        <v>1</v>
      </c>
      <c r="N260" s="230" t="s">
        <v>43</v>
      </c>
      <c r="O260" s="85"/>
      <c r="P260" s="231">
        <f>O260*H260</f>
        <v>0</v>
      </c>
      <c r="Q260" s="231">
        <v>0.0030000000000000001</v>
      </c>
      <c r="R260" s="231">
        <f>Q260*H260</f>
        <v>0.050099999999999999</v>
      </c>
      <c r="S260" s="231">
        <v>0</v>
      </c>
      <c r="T260" s="232">
        <f>S260*H260</f>
        <v>0</v>
      </c>
      <c r="AR260" s="233" t="s">
        <v>153</v>
      </c>
      <c r="AT260" s="233" t="s">
        <v>148</v>
      </c>
      <c r="AU260" s="233" t="s">
        <v>87</v>
      </c>
      <c r="AY260" s="16" t="s">
        <v>145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6" t="s">
        <v>8</v>
      </c>
      <c r="BK260" s="234">
        <f>ROUND(I260*H260,0)</f>
        <v>0</v>
      </c>
      <c r="BL260" s="16" t="s">
        <v>153</v>
      </c>
      <c r="BM260" s="233" t="s">
        <v>261</v>
      </c>
    </row>
    <row r="261" s="1" customFormat="1">
      <c r="B261" s="37"/>
      <c r="C261" s="38"/>
      <c r="D261" s="235" t="s">
        <v>155</v>
      </c>
      <c r="E261" s="38"/>
      <c r="F261" s="236" t="s">
        <v>262</v>
      </c>
      <c r="G261" s="38"/>
      <c r="H261" s="38"/>
      <c r="I261" s="138"/>
      <c r="J261" s="38"/>
      <c r="K261" s="38"/>
      <c r="L261" s="42"/>
      <c r="M261" s="237"/>
      <c r="N261" s="85"/>
      <c r="O261" s="85"/>
      <c r="P261" s="85"/>
      <c r="Q261" s="85"/>
      <c r="R261" s="85"/>
      <c r="S261" s="85"/>
      <c r="T261" s="86"/>
      <c r="AT261" s="16" t="s">
        <v>155</v>
      </c>
      <c r="AU261" s="16" t="s">
        <v>87</v>
      </c>
    </row>
    <row r="262" s="12" customFormat="1">
      <c r="B262" s="238"/>
      <c r="C262" s="239"/>
      <c r="D262" s="235" t="s">
        <v>157</v>
      </c>
      <c r="E262" s="240" t="s">
        <v>1</v>
      </c>
      <c r="F262" s="241" t="s">
        <v>158</v>
      </c>
      <c r="G262" s="239"/>
      <c r="H262" s="240" t="s">
        <v>1</v>
      </c>
      <c r="I262" s="242"/>
      <c r="J262" s="239"/>
      <c r="K262" s="239"/>
      <c r="L262" s="243"/>
      <c r="M262" s="244"/>
      <c r="N262" s="245"/>
      <c r="O262" s="245"/>
      <c r="P262" s="245"/>
      <c r="Q262" s="245"/>
      <c r="R262" s="245"/>
      <c r="S262" s="245"/>
      <c r="T262" s="246"/>
      <c r="AT262" s="247" t="s">
        <v>157</v>
      </c>
      <c r="AU262" s="247" t="s">
        <v>87</v>
      </c>
      <c r="AV262" s="12" t="s">
        <v>8</v>
      </c>
      <c r="AW262" s="12" t="s">
        <v>33</v>
      </c>
      <c r="AX262" s="12" t="s">
        <v>78</v>
      </c>
      <c r="AY262" s="247" t="s">
        <v>145</v>
      </c>
    </row>
    <row r="263" s="12" customFormat="1">
      <c r="B263" s="238"/>
      <c r="C263" s="239"/>
      <c r="D263" s="235" t="s">
        <v>157</v>
      </c>
      <c r="E263" s="240" t="s">
        <v>1</v>
      </c>
      <c r="F263" s="241" t="s">
        <v>196</v>
      </c>
      <c r="G263" s="239"/>
      <c r="H263" s="240" t="s">
        <v>1</v>
      </c>
      <c r="I263" s="242"/>
      <c r="J263" s="239"/>
      <c r="K263" s="239"/>
      <c r="L263" s="243"/>
      <c r="M263" s="244"/>
      <c r="N263" s="245"/>
      <c r="O263" s="245"/>
      <c r="P263" s="245"/>
      <c r="Q263" s="245"/>
      <c r="R263" s="245"/>
      <c r="S263" s="245"/>
      <c r="T263" s="246"/>
      <c r="AT263" s="247" t="s">
        <v>157</v>
      </c>
      <c r="AU263" s="247" t="s">
        <v>87</v>
      </c>
      <c r="AV263" s="12" t="s">
        <v>8</v>
      </c>
      <c r="AW263" s="12" t="s">
        <v>33</v>
      </c>
      <c r="AX263" s="12" t="s">
        <v>78</v>
      </c>
      <c r="AY263" s="247" t="s">
        <v>145</v>
      </c>
    </row>
    <row r="264" s="13" customFormat="1">
      <c r="B264" s="248"/>
      <c r="C264" s="249"/>
      <c r="D264" s="235" t="s">
        <v>157</v>
      </c>
      <c r="E264" s="250" t="s">
        <v>1</v>
      </c>
      <c r="F264" s="251" t="s">
        <v>249</v>
      </c>
      <c r="G264" s="249"/>
      <c r="H264" s="252">
        <v>4.8360000000000003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AT264" s="258" t="s">
        <v>157</v>
      </c>
      <c r="AU264" s="258" t="s">
        <v>87</v>
      </c>
      <c r="AV264" s="13" t="s">
        <v>87</v>
      </c>
      <c r="AW264" s="13" t="s">
        <v>33</v>
      </c>
      <c r="AX264" s="13" t="s">
        <v>78</v>
      </c>
      <c r="AY264" s="258" t="s">
        <v>145</v>
      </c>
    </row>
    <row r="265" s="12" customFormat="1">
      <c r="B265" s="238"/>
      <c r="C265" s="239"/>
      <c r="D265" s="235" t="s">
        <v>157</v>
      </c>
      <c r="E265" s="240" t="s">
        <v>1</v>
      </c>
      <c r="F265" s="241" t="s">
        <v>159</v>
      </c>
      <c r="G265" s="239"/>
      <c r="H265" s="240" t="s">
        <v>1</v>
      </c>
      <c r="I265" s="242"/>
      <c r="J265" s="239"/>
      <c r="K265" s="239"/>
      <c r="L265" s="243"/>
      <c r="M265" s="244"/>
      <c r="N265" s="245"/>
      <c r="O265" s="245"/>
      <c r="P265" s="245"/>
      <c r="Q265" s="245"/>
      <c r="R265" s="245"/>
      <c r="S265" s="245"/>
      <c r="T265" s="246"/>
      <c r="AT265" s="247" t="s">
        <v>157</v>
      </c>
      <c r="AU265" s="247" t="s">
        <v>87</v>
      </c>
      <c r="AV265" s="12" t="s">
        <v>8</v>
      </c>
      <c r="AW265" s="12" t="s">
        <v>33</v>
      </c>
      <c r="AX265" s="12" t="s">
        <v>78</v>
      </c>
      <c r="AY265" s="247" t="s">
        <v>145</v>
      </c>
    </row>
    <row r="266" s="13" customFormat="1">
      <c r="B266" s="248"/>
      <c r="C266" s="249"/>
      <c r="D266" s="235" t="s">
        <v>157</v>
      </c>
      <c r="E266" s="250" t="s">
        <v>1</v>
      </c>
      <c r="F266" s="251" t="s">
        <v>176</v>
      </c>
      <c r="G266" s="249"/>
      <c r="H266" s="252">
        <v>14.664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AT266" s="258" t="s">
        <v>157</v>
      </c>
      <c r="AU266" s="258" t="s">
        <v>87</v>
      </c>
      <c r="AV266" s="13" t="s">
        <v>87</v>
      </c>
      <c r="AW266" s="13" t="s">
        <v>33</v>
      </c>
      <c r="AX266" s="13" t="s">
        <v>78</v>
      </c>
      <c r="AY266" s="258" t="s">
        <v>145</v>
      </c>
    </row>
    <row r="267" s="13" customFormat="1">
      <c r="B267" s="248"/>
      <c r="C267" s="249"/>
      <c r="D267" s="235" t="s">
        <v>157</v>
      </c>
      <c r="E267" s="250" t="s">
        <v>1</v>
      </c>
      <c r="F267" s="251" t="s">
        <v>177</v>
      </c>
      <c r="G267" s="249"/>
      <c r="H267" s="252">
        <v>-2.7999999999999998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AT267" s="258" t="s">
        <v>157</v>
      </c>
      <c r="AU267" s="258" t="s">
        <v>87</v>
      </c>
      <c r="AV267" s="13" t="s">
        <v>87</v>
      </c>
      <c r="AW267" s="13" t="s">
        <v>33</v>
      </c>
      <c r="AX267" s="13" t="s">
        <v>78</v>
      </c>
      <c r="AY267" s="258" t="s">
        <v>145</v>
      </c>
    </row>
    <row r="268" s="14" customFormat="1">
      <c r="B268" s="259"/>
      <c r="C268" s="260"/>
      <c r="D268" s="235" t="s">
        <v>157</v>
      </c>
      <c r="E268" s="261" t="s">
        <v>1</v>
      </c>
      <c r="F268" s="262" t="s">
        <v>161</v>
      </c>
      <c r="G268" s="260"/>
      <c r="H268" s="263">
        <v>16.699999999999999</v>
      </c>
      <c r="I268" s="264"/>
      <c r="J268" s="260"/>
      <c r="K268" s="260"/>
      <c r="L268" s="265"/>
      <c r="M268" s="266"/>
      <c r="N268" s="267"/>
      <c r="O268" s="267"/>
      <c r="P268" s="267"/>
      <c r="Q268" s="267"/>
      <c r="R268" s="267"/>
      <c r="S268" s="267"/>
      <c r="T268" s="268"/>
      <c r="AT268" s="269" t="s">
        <v>157</v>
      </c>
      <c r="AU268" s="269" t="s">
        <v>87</v>
      </c>
      <c r="AV268" s="14" t="s">
        <v>153</v>
      </c>
      <c r="AW268" s="14" t="s">
        <v>33</v>
      </c>
      <c r="AX268" s="14" t="s">
        <v>8</v>
      </c>
      <c r="AY268" s="269" t="s">
        <v>145</v>
      </c>
    </row>
    <row r="269" s="1" customFormat="1" ht="24" customHeight="1">
      <c r="B269" s="37"/>
      <c r="C269" s="222" t="s">
        <v>263</v>
      </c>
      <c r="D269" s="222" t="s">
        <v>148</v>
      </c>
      <c r="E269" s="223" t="s">
        <v>264</v>
      </c>
      <c r="F269" s="224" t="s">
        <v>265</v>
      </c>
      <c r="G269" s="225" t="s">
        <v>168</v>
      </c>
      <c r="H269" s="226">
        <v>0.95999999999999996</v>
      </c>
      <c r="I269" s="227"/>
      <c r="J269" s="228">
        <f>ROUND(I269*H269,0)</f>
        <v>0</v>
      </c>
      <c r="K269" s="224" t="s">
        <v>152</v>
      </c>
      <c r="L269" s="42"/>
      <c r="M269" s="229" t="s">
        <v>1</v>
      </c>
      <c r="N269" s="230" t="s">
        <v>43</v>
      </c>
      <c r="O269" s="85"/>
      <c r="P269" s="231">
        <f>O269*H269</f>
        <v>0</v>
      </c>
      <c r="Q269" s="231">
        <v>0.040629999999999999</v>
      </c>
      <c r="R269" s="231">
        <f>Q269*H269</f>
        <v>0.039004799999999999</v>
      </c>
      <c r="S269" s="231">
        <v>0</v>
      </c>
      <c r="T269" s="232">
        <f>S269*H269</f>
        <v>0</v>
      </c>
      <c r="AR269" s="233" t="s">
        <v>153</v>
      </c>
      <c r="AT269" s="233" t="s">
        <v>148</v>
      </c>
      <c r="AU269" s="233" t="s">
        <v>87</v>
      </c>
      <c r="AY269" s="16" t="s">
        <v>145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6" t="s">
        <v>8</v>
      </c>
      <c r="BK269" s="234">
        <f>ROUND(I269*H269,0)</f>
        <v>0</v>
      </c>
      <c r="BL269" s="16" t="s">
        <v>153</v>
      </c>
      <c r="BM269" s="233" t="s">
        <v>266</v>
      </c>
    </row>
    <row r="270" s="1" customFormat="1">
      <c r="B270" s="37"/>
      <c r="C270" s="38"/>
      <c r="D270" s="235" t="s">
        <v>155</v>
      </c>
      <c r="E270" s="38"/>
      <c r="F270" s="236" t="s">
        <v>267</v>
      </c>
      <c r="G270" s="38"/>
      <c r="H270" s="38"/>
      <c r="I270" s="138"/>
      <c r="J270" s="38"/>
      <c r="K270" s="38"/>
      <c r="L270" s="42"/>
      <c r="M270" s="237"/>
      <c r="N270" s="85"/>
      <c r="O270" s="85"/>
      <c r="P270" s="85"/>
      <c r="Q270" s="85"/>
      <c r="R270" s="85"/>
      <c r="S270" s="85"/>
      <c r="T270" s="86"/>
      <c r="AT270" s="16" t="s">
        <v>155</v>
      </c>
      <c r="AU270" s="16" t="s">
        <v>87</v>
      </c>
    </row>
    <row r="271" s="12" customFormat="1">
      <c r="B271" s="238"/>
      <c r="C271" s="239"/>
      <c r="D271" s="235" t="s">
        <v>157</v>
      </c>
      <c r="E271" s="240" t="s">
        <v>1</v>
      </c>
      <c r="F271" s="241" t="s">
        <v>158</v>
      </c>
      <c r="G271" s="239"/>
      <c r="H271" s="240" t="s">
        <v>1</v>
      </c>
      <c r="I271" s="242"/>
      <c r="J271" s="239"/>
      <c r="K271" s="239"/>
      <c r="L271" s="243"/>
      <c r="M271" s="244"/>
      <c r="N271" s="245"/>
      <c r="O271" s="245"/>
      <c r="P271" s="245"/>
      <c r="Q271" s="245"/>
      <c r="R271" s="245"/>
      <c r="S271" s="245"/>
      <c r="T271" s="246"/>
      <c r="AT271" s="247" t="s">
        <v>157</v>
      </c>
      <c r="AU271" s="247" t="s">
        <v>87</v>
      </c>
      <c r="AV271" s="12" t="s">
        <v>8</v>
      </c>
      <c r="AW271" s="12" t="s">
        <v>33</v>
      </c>
      <c r="AX271" s="12" t="s">
        <v>78</v>
      </c>
      <c r="AY271" s="247" t="s">
        <v>145</v>
      </c>
    </row>
    <row r="272" s="12" customFormat="1">
      <c r="B272" s="238"/>
      <c r="C272" s="239"/>
      <c r="D272" s="235" t="s">
        <v>157</v>
      </c>
      <c r="E272" s="240" t="s">
        <v>1</v>
      </c>
      <c r="F272" s="241" t="s">
        <v>159</v>
      </c>
      <c r="G272" s="239"/>
      <c r="H272" s="240" t="s">
        <v>1</v>
      </c>
      <c r="I272" s="242"/>
      <c r="J272" s="239"/>
      <c r="K272" s="239"/>
      <c r="L272" s="243"/>
      <c r="M272" s="244"/>
      <c r="N272" s="245"/>
      <c r="O272" s="245"/>
      <c r="P272" s="245"/>
      <c r="Q272" s="245"/>
      <c r="R272" s="245"/>
      <c r="S272" s="245"/>
      <c r="T272" s="246"/>
      <c r="AT272" s="247" t="s">
        <v>157</v>
      </c>
      <c r="AU272" s="247" t="s">
        <v>87</v>
      </c>
      <c r="AV272" s="12" t="s">
        <v>8</v>
      </c>
      <c r="AW272" s="12" t="s">
        <v>33</v>
      </c>
      <c r="AX272" s="12" t="s">
        <v>78</v>
      </c>
      <c r="AY272" s="247" t="s">
        <v>145</v>
      </c>
    </row>
    <row r="273" s="13" customFormat="1">
      <c r="B273" s="248"/>
      <c r="C273" s="249"/>
      <c r="D273" s="235" t="s">
        <v>157</v>
      </c>
      <c r="E273" s="250" t="s">
        <v>1</v>
      </c>
      <c r="F273" s="251" t="s">
        <v>268</v>
      </c>
      <c r="G273" s="249"/>
      <c r="H273" s="252">
        <v>0.95999999999999996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AT273" s="258" t="s">
        <v>157</v>
      </c>
      <c r="AU273" s="258" t="s">
        <v>87</v>
      </c>
      <c r="AV273" s="13" t="s">
        <v>87</v>
      </c>
      <c r="AW273" s="13" t="s">
        <v>33</v>
      </c>
      <c r="AX273" s="13" t="s">
        <v>78</v>
      </c>
      <c r="AY273" s="258" t="s">
        <v>145</v>
      </c>
    </row>
    <row r="274" s="14" customFormat="1">
      <c r="B274" s="259"/>
      <c r="C274" s="260"/>
      <c r="D274" s="235" t="s">
        <v>157</v>
      </c>
      <c r="E274" s="261" t="s">
        <v>1</v>
      </c>
      <c r="F274" s="262" t="s">
        <v>161</v>
      </c>
      <c r="G274" s="260"/>
      <c r="H274" s="263">
        <v>0.95999999999999996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AT274" s="269" t="s">
        <v>157</v>
      </c>
      <c r="AU274" s="269" t="s">
        <v>87</v>
      </c>
      <c r="AV274" s="14" t="s">
        <v>153</v>
      </c>
      <c r="AW274" s="14" t="s">
        <v>33</v>
      </c>
      <c r="AX274" s="14" t="s">
        <v>8</v>
      </c>
      <c r="AY274" s="269" t="s">
        <v>145</v>
      </c>
    </row>
    <row r="275" s="1" customFormat="1" ht="24" customHeight="1">
      <c r="B275" s="37"/>
      <c r="C275" s="222" t="s">
        <v>269</v>
      </c>
      <c r="D275" s="222" t="s">
        <v>148</v>
      </c>
      <c r="E275" s="223" t="s">
        <v>270</v>
      </c>
      <c r="F275" s="224" t="s">
        <v>271</v>
      </c>
      <c r="G275" s="225" t="s">
        <v>168</v>
      </c>
      <c r="H275" s="226">
        <v>35.037999999999997</v>
      </c>
      <c r="I275" s="227"/>
      <c r="J275" s="228">
        <f>ROUND(I275*H275,0)</f>
        <v>0</v>
      </c>
      <c r="K275" s="224" t="s">
        <v>152</v>
      </c>
      <c r="L275" s="42"/>
      <c r="M275" s="229" t="s">
        <v>1</v>
      </c>
      <c r="N275" s="230" t="s">
        <v>43</v>
      </c>
      <c r="O275" s="85"/>
      <c r="P275" s="231">
        <f>O275*H275</f>
        <v>0</v>
      </c>
      <c r="Q275" s="231">
        <v>0.018380000000000001</v>
      </c>
      <c r="R275" s="231">
        <f>Q275*H275</f>
        <v>0.64399843999999995</v>
      </c>
      <c r="S275" s="231">
        <v>0</v>
      </c>
      <c r="T275" s="232">
        <f>S275*H275</f>
        <v>0</v>
      </c>
      <c r="AR275" s="233" t="s">
        <v>153</v>
      </c>
      <c r="AT275" s="233" t="s">
        <v>148</v>
      </c>
      <c r="AU275" s="233" t="s">
        <v>87</v>
      </c>
      <c r="AY275" s="16" t="s">
        <v>145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6" t="s">
        <v>8</v>
      </c>
      <c r="BK275" s="234">
        <f>ROUND(I275*H275,0)</f>
        <v>0</v>
      </c>
      <c r="BL275" s="16" t="s">
        <v>153</v>
      </c>
      <c r="BM275" s="233" t="s">
        <v>272</v>
      </c>
    </row>
    <row r="276" s="1" customFormat="1">
      <c r="B276" s="37"/>
      <c r="C276" s="38"/>
      <c r="D276" s="235" t="s">
        <v>155</v>
      </c>
      <c r="E276" s="38"/>
      <c r="F276" s="236" t="s">
        <v>273</v>
      </c>
      <c r="G276" s="38"/>
      <c r="H276" s="38"/>
      <c r="I276" s="138"/>
      <c r="J276" s="38"/>
      <c r="K276" s="38"/>
      <c r="L276" s="42"/>
      <c r="M276" s="237"/>
      <c r="N276" s="85"/>
      <c r="O276" s="85"/>
      <c r="P276" s="85"/>
      <c r="Q276" s="85"/>
      <c r="R276" s="85"/>
      <c r="S276" s="85"/>
      <c r="T276" s="86"/>
      <c r="AT276" s="16" t="s">
        <v>155</v>
      </c>
      <c r="AU276" s="16" t="s">
        <v>87</v>
      </c>
    </row>
    <row r="277" s="12" customFormat="1">
      <c r="B277" s="238"/>
      <c r="C277" s="239"/>
      <c r="D277" s="235" t="s">
        <v>157</v>
      </c>
      <c r="E277" s="240" t="s">
        <v>1</v>
      </c>
      <c r="F277" s="241" t="s">
        <v>158</v>
      </c>
      <c r="G277" s="239"/>
      <c r="H277" s="240" t="s">
        <v>1</v>
      </c>
      <c r="I277" s="242"/>
      <c r="J277" s="239"/>
      <c r="K277" s="239"/>
      <c r="L277" s="243"/>
      <c r="M277" s="244"/>
      <c r="N277" s="245"/>
      <c r="O277" s="245"/>
      <c r="P277" s="245"/>
      <c r="Q277" s="245"/>
      <c r="R277" s="245"/>
      <c r="S277" s="245"/>
      <c r="T277" s="246"/>
      <c r="AT277" s="247" t="s">
        <v>157</v>
      </c>
      <c r="AU277" s="247" t="s">
        <v>87</v>
      </c>
      <c r="AV277" s="12" t="s">
        <v>8</v>
      </c>
      <c r="AW277" s="12" t="s">
        <v>33</v>
      </c>
      <c r="AX277" s="12" t="s">
        <v>78</v>
      </c>
      <c r="AY277" s="247" t="s">
        <v>145</v>
      </c>
    </row>
    <row r="278" s="12" customFormat="1">
      <c r="B278" s="238"/>
      <c r="C278" s="239"/>
      <c r="D278" s="235" t="s">
        <v>157</v>
      </c>
      <c r="E278" s="240" t="s">
        <v>1</v>
      </c>
      <c r="F278" s="241" t="s">
        <v>274</v>
      </c>
      <c r="G278" s="239"/>
      <c r="H278" s="240" t="s">
        <v>1</v>
      </c>
      <c r="I278" s="242"/>
      <c r="J278" s="239"/>
      <c r="K278" s="239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157</v>
      </c>
      <c r="AU278" s="247" t="s">
        <v>87</v>
      </c>
      <c r="AV278" s="12" t="s">
        <v>8</v>
      </c>
      <c r="AW278" s="12" t="s">
        <v>33</v>
      </c>
      <c r="AX278" s="12" t="s">
        <v>78</v>
      </c>
      <c r="AY278" s="247" t="s">
        <v>145</v>
      </c>
    </row>
    <row r="279" s="12" customFormat="1">
      <c r="B279" s="238"/>
      <c r="C279" s="239"/>
      <c r="D279" s="235" t="s">
        <v>157</v>
      </c>
      <c r="E279" s="240" t="s">
        <v>1</v>
      </c>
      <c r="F279" s="241" t="s">
        <v>196</v>
      </c>
      <c r="G279" s="239"/>
      <c r="H279" s="240" t="s">
        <v>1</v>
      </c>
      <c r="I279" s="242"/>
      <c r="J279" s="239"/>
      <c r="K279" s="239"/>
      <c r="L279" s="243"/>
      <c r="M279" s="244"/>
      <c r="N279" s="245"/>
      <c r="O279" s="245"/>
      <c r="P279" s="245"/>
      <c r="Q279" s="245"/>
      <c r="R279" s="245"/>
      <c r="S279" s="245"/>
      <c r="T279" s="246"/>
      <c r="AT279" s="247" t="s">
        <v>157</v>
      </c>
      <c r="AU279" s="247" t="s">
        <v>87</v>
      </c>
      <c r="AV279" s="12" t="s">
        <v>8</v>
      </c>
      <c r="AW279" s="12" t="s">
        <v>33</v>
      </c>
      <c r="AX279" s="12" t="s">
        <v>78</v>
      </c>
      <c r="AY279" s="247" t="s">
        <v>145</v>
      </c>
    </row>
    <row r="280" s="13" customFormat="1">
      <c r="B280" s="248"/>
      <c r="C280" s="249"/>
      <c r="D280" s="235" t="s">
        <v>157</v>
      </c>
      <c r="E280" s="250" t="s">
        <v>1</v>
      </c>
      <c r="F280" s="251" t="s">
        <v>248</v>
      </c>
      <c r="G280" s="249"/>
      <c r="H280" s="252">
        <v>30.358000000000001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AT280" s="258" t="s">
        <v>157</v>
      </c>
      <c r="AU280" s="258" t="s">
        <v>87</v>
      </c>
      <c r="AV280" s="13" t="s">
        <v>87</v>
      </c>
      <c r="AW280" s="13" t="s">
        <v>33</v>
      </c>
      <c r="AX280" s="13" t="s">
        <v>78</v>
      </c>
      <c r="AY280" s="258" t="s">
        <v>145</v>
      </c>
    </row>
    <row r="281" s="12" customFormat="1">
      <c r="B281" s="238"/>
      <c r="C281" s="239"/>
      <c r="D281" s="235" t="s">
        <v>157</v>
      </c>
      <c r="E281" s="240" t="s">
        <v>1</v>
      </c>
      <c r="F281" s="241" t="s">
        <v>217</v>
      </c>
      <c r="G281" s="239"/>
      <c r="H281" s="240" t="s">
        <v>1</v>
      </c>
      <c r="I281" s="242"/>
      <c r="J281" s="239"/>
      <c r="K281" s="239"/>
      <c r="L281" s="243"/>
      <c r="M281" s="244"/>
      <c r="N281" s="245"/>
      <c r="O281" s="245"/>
      <c r="P281" s="245"/>
      <c r="Q281" s="245"/>
      <c r="R281" s="245"/>
      <c r="S281" s="245"/>
      <c r="T281" s="246"/>
      <c r="AT281" s="247" t="s">
        <v>157</v>
      </c>
      <c r="AU281" s="247" t="s">
        <v>87</v>
      </c>
      <c r="AV281" s="12" t="s">
        <v>8</v>
      </c>
      <c r="AW281" s="12" t="s">
        <v>33</v>
      </c>
      <c r="AX281" s="12" t="s">
        <v>78</v>
      </c>
      <c r="AY281" s="247" t="s">
        <v>145</v>
      </c>
    </row>
    <row r="282" s="13" customFormat="1">
      <c r="B282" s="248"/>
      <c r="C282" s="249"/>
      <c r="D282" s="235" t="s">
        <v>157</v>
      </c>
      <c r="E282" s="250" t="s">
        <v>1</v>
      </c>
      <c r="F282" s="251" t="s">
        <v>250</v>
      </c>
      <c r="G282" s="249"/>
      <c r="H282" s="252">
        <v>4.6799999999999997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AT282" s="258" t="s">
        <v>157</v>
      </c>
      <c r="AU282" s="258" t="s">
        <v>87</v>
      </c>
      <c r="AV282" s="13" t="s">
        <v>87</v>
      </c>
      <c r="AW282" s="13" t="s">
        <v>33</v>
      </c>
      <c r="AX282" s="13" t="s">
        <v>78</v>
      </c>
      <c r="AY282" s="258" t="s">
        <v>145</v>
      </c>
    </row>
    <row r="283" s="14" customFormat="1">
      <c r="B283" s="259"/>
      <c r="C283" s="260"/>
      <c r="D283" s="235" t="s">
        <v>157</v>
      </c>
      <c r="E283" s="261" t="s">
        <v>1</v>
      </c>
      <c r="F283" s="262" t="s">
        <v>161</v>
      </c>
      <c r="G283" s="260"/>
      <c r="H283" s="263">
        <v>35.037999999999997</v>
      </c>
      <c r="I283" s="264"/>
      <c r="J283" s="260"/>
      <c r="K283" s="260"/>
      <c r="L283" s="265"/>
      <c r="M283" s="266"/>
      <c r="N283" s="267"/>
      <c r="O283" s="267"/>
      <c r="P283" s="267"/>
      <c r="Q283" s="267"/>
      <c r="R283" s="267"/>
      <c r="S283" s="267"/>
      <c r="T283" s="268"/>
      <c r="AT283" s="269" t="s">
        <v>157</v>
      </c>
      <c r="AU283" s="269" t="s">
        <v>87</v>
      </c>
      <c r="AV283" s="14" t="s">
        <v>153</v>
      </c>
      <c r="AW283" s="14" t="s">
        <v>33</v>
      </c>
      <c r="AX283" s="14" t="s">
        <v>8</v>
      </c>
      <c r="AY283" s="269" t="s">
        <v>145</v>
      </c>
    </row>
    <row r="284" s="1" customFormat="1" ht="24" customHeight="1">
      <c r="B284" s="37"/>
      <c r="C284" s="222" t="s">
        <v>275</v>
      </c>
      <c r="D284" s="222" t="s">
        <v>148</v>
      </c>
      <c r="E284" s="223" t="s">
        <v>276</v>
      </c>
      <c r="F284" s="224" t="s">
        <v>277</v>
      </c>
      <c r="G284" s="225" t="s">
        <v>168</v>
      </c>
      <c r="H284" s="226">
        <v>35.037999999999997</v>
      </c>
      <c r="I284" s="227"/>
      <c r="J284" s="228">
        <f>ROUND(I284*H284,0)</f>
        <v>0</v>
      </c>
      <c r="K284" s="224" t="s">
        <v>152</v>
      </c>
      <c r="L284" s="42"/>
      <c r="M284" s="229" t="s">
        <v>1</v>
      </c>
      <c r="N284" s="230" t="s">
        <v>43</v>
      </c>
      <c r="O284" s="85"/>
      <c r="P284" s="231">
        <f>O284*H284</f>
        <v>0</v>
      </c>
      <c r="Q284" s="231">
        <v>0.0079000000000000008</v>
      </c>
      <c r="R284" s="231">
        <f>Q284*H284</f>
        <v>0.2768002</v>
      </c>
      <c r="S284" s="231">
        <v>0</v>
      </c>
      <c r="T284" s="232">
        <f>S284*H284</f>
        <v>0</v>
      </c>
      <c r="AR284" s="233" t="s">
        <v>153</v>
      </c>
      <c r="AT284" s="233" t="s">
        <v>148</v>
      </c>
      <c r="AU284" s="233" t="s">
        <v>87</v>
      </c>
      <c r="AY284" s="16" t="s">
        <v>145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6" t="s">
        <v>8</v>
      </c>
      <c r="BK284" s="234">
        <f>ROUND(I284*H284,0)</f>
        <v>0</v>
      </c>
      <c r="BL284" s="16" t="s">
        <v>153</v>
      </c>
      <c r="BM284" s="233" t="s">
        <v>278</v>
      </c>
    </row>
    <row r="285" s="1" customFormat="1">
      <c r="B285" s="37"/>
      <c r="C285" s="38"/>
      <c r="D285" s="235" t="s">
        <v>155</v>
      </c>
      <c r="E285" s="38"/>
      <c r="F285" s="236" t="s">
        <v>279</v>
      </c>
      <c r="G285" s="38"/>
      <c r="H285" s="38"/>
      <c r="I285" s="138"/>
      <c r="J285" s="38"/>
      <c r="K285" s="38"/>
      <c r="L285" s="42"/>
      <c r="M285" s="237"/>
      <c r="N285" s="85"/>
      <c r="O285" s="85"/>
      <c r="P285" s="85"/>
      <c r="Q285" s="85"/>
      <c r="R285" s="85"/>
      <c r="S285" s="85"/>
      <c r="T285" s="86"/>
      <c r="AT285" s="16" t="s">
        <v>155</v>
      </c>
      <c r="AU285" s="16" t="s">
        <v>87</v>
      </c>
    </row>
    <row r="286" s="12" customFormat="1">
      <c r="B286" s="238"/>
      <c r="C286" s="239"/>
      <c r="D286" s="235" t="s">
        <v>157</v>
      </c>
      <c r="E286" s="240" t="s">
        <v>1</v>
      </c>
      <c r="F286" s="241" t="s">
        <v>158</v>
      </c>
      <c r="G286" s="239"/>
      <c r="H286" s="240" t="s">
        <v>1</v>
      </c>
      <c r="I286" s="242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AT286" s="247" t="s">
        <v>157</v>
      </c>
      <c r="AU286" s="247" t="s">
        <v>87</v>
      </c>
      <c r="AV286" s="12" t="s">
        <v>8</v>
      </c>
      <c r="AW286" s="12" t="s">
        <v>33</v>
      </c>
      <c r="AX286" s="12" t="s">
        <v>78</v>
      </c>
      <c r="AY286" s="247" t="s">
        <v>145</v>
      </c>
    </row>
    <row r="287" s="12" customFormat="1">
      <c r="B287" s="238"/>
      <c r="C287" s="239"/>
      <c r="D287" s="235" t="s">
        <v>157</v>
      </c>
      <c r="E287" s="240" t="s">
        <v>1</v>
      </c>
      <c r="F287" s="241" t="s">
        <v>196</v>
      </c>
      <c r="G287" s="239"/>
      <c r="H287" s="240" t="s">
        <v>1</v>
      </c>
      <c r="I287" s="242"/>
      <c r="J287" s="239"/>
      <c r="K287" s="239"/>
      <c r="L287" s="243"/>
      <c r="M287" s="244"/>
      <c r="N287" s="245"/>
      <c r="O287" s="245"/>
      <c r="P287" s="245"/>
      <c r="Q287" s="245"/>
      <c r="R287" s="245"/>
      <c r="S287" s="245"/>
      <c r="T287" s="246"/>
      <c r="AT287" s="247" t="s">
        <v>157</v>
      </c>
      <c r="AU287" s="247" t="s">
        <v>87</v>
      </c>
      <c r="AV287" s="12" t="s">
        <v>8</v>
      </c>
      <c r="AW287" s="12" t="s">
        <v>33</v>
      </c>
      <c r="AX287" s="12" t="s">
        <v>78</v>
      </c>
      <c r="AY287" s="247" t="s">
        <v>145</v>
      </c>
    </row>
    <row r="288" s="13" customFormat="1">
      <c r="B288" s="248"/>
      <c r="C288" s="249"/>
      <c r="D288" s="235" t="s">
        <v>157</v>
      </c>
      <c r="E288" s="250" t="s">
        <v>1</v>
      </c>
      <c r="F288" s="251" t="s">
        <v>248</v>
      </c>
      <c r="G288" s="249"/>
      <c r="H288" s="252">
        <v>30.358000000000001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AT288" s="258" t="s">
        <v>157</v>
      </c>
      <c r="AU288" s="258" t="s">
        <v>87</v>
      </c>
      <c r="AV288" s="13" t="s">
        <v>87</v>
      </c>
      <c r="AW288" s="13" t="s">
        <v>33</v>
      </c>
      <c r="AX288" s="13" t="s">
        <v>78</v>
      </c>
      <c r="AY288" s="258" t="s">
        <v>145</v>
      </c>
    </row>
    <row r="289" s="12" customFormat="1">
      <c r="B289" s="238"/>
      <c r="C289" s="239"/>
      <c r="D289" s="235" t="s">
        <v>157</v>
      </c>
      <c r="E289" s="240" t="s">
        <v>1</v>
      </c>
      <c r="F289" s="241" t="s">
        <v>217</v>
      </c>
      <c r="G289" s="239"/>
      <c r="H289" s="240" t="s">
        <v>1</v>
      </c>
      <c r="I289" s="242"/>
      <c r="J289" s="239"/>
      <c r="K289" s="239"/>
      <c r="L289" s="243"/>
      <c r="M289" s="244"/>
      <c r="N289" s="245"/>
      <c r="O289" s="245"/>
      <c r="P289" s="245"/>
      <c r="Q289" s="245"/>
      <c r="R289" s="245"/>
      <c r="S289" s="245"/>
      <c r="T289" s="246"/>
      <c r="AT289" s="247" t="s">
        <v>157</v>
      </c>
      <c r="AU289" s="247" t="s">
        <v>87</v>
      </c>
      <c r="AV289" s="12" t="s">
        <v>8</v>
      </c>
      <c r="AW289" s="12" t="s">
        <v>33</v>
      </c>
      <c r="AX289" s="12" t="s">
        <v>78</v>
      </c>
      <c r="AY289" s="247" t="s">
        <v>145</v>
      </c>
    </row>
    <row r="290" s="13" customFormat="1">
      <c r="B290" s="248"/>
      <c r="C290" s="249"/>
      <c r="D290" s="235" t="s">
        <v>157</v>
      </c>
      <c r="E290" s="250" t="s">
        <v>1</v>
      </c>
      <c r="F290" s="251" t="s">
        <v>250</v>
      </c>
      <c r="G290" s="249"/>
      <c r="H290" s="252">
        <v>4.6799999999999997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AT290" s="258" t="s">
        <v>157</v>
      </c>
      <c r="AU290" s="258" t="s">
        <v>87</v>
      </c>
      <c r="AV290" s="13" t="s">
        <v>87</v>
      </c>
      <c r="AW290" s="13" t="s">
        <v>33</v>
      </c>
      <c r="AX290" s="13" t="s">
        <v>78</v>
      </c>
      <c r="AY290" s="258" t="s">
        <v>145</v>
      </c>
    </row>
    <row r="291" s="14" customFormat="1">
      <c r="B291" s="259"/>
      <c r="C291" s="260"/>
      <c r="D291" s="235" t="s">
        <v>157</v>
      </c>
      <c r="E291" s="261" t="s">
        <v>1</v>
      </c>
      <c r="F291" s="262" t="s">
        <v>161</v>
      </c>
      <c r="G291" s="260"/>
      <c r="H291" s="263">
        <v>35.037999999999997</v>
      </c>
      <c r="I291" s="264"/>
      <c r="J291" s="260"/>
      <c r="K291" s="260"/>
      <c r="L291" s="265"/>
      <c r="M291" s="266"/>
      <c r="N291" s="267"/>
      <c r="O291" s="267"/>
      <c r="P291" s="267"/>
      <c r="Q291" s="267"/>
      <c r="R291" s="267"/>
      <c r="S291" s="267"/>
      <c r="T291" s="268"/>
      <c r="AT291" s="269" t="s">
        <v>157</v>
      </c>
      <c r="AU291" s="269" t="s">
        <v>87</v>
      </c>
      <c r="AV291" s="14" t="s">
        <v>153</v>
      </c>
      <c r="AW291" s="14" t="s">
        <v>33</v>
      </c>
      <c r="AX291" s="14" t="s">
        <v>8</v>
      </c>
      <c r="AY291" s="269" t="s">
        <v>145</v>
      </c>
    </row>
    <row r="292" s="1" customFormat="1" ht="24" customHeight="1">
      <c r="B292" s="37"/>
      <c r="C292" s="222" t="s">
        <v>280</v>
      </c>
      <c r="D292" s="222" t="s">
        <v>148</v>
      </c>
      <c r="E292" s="223" t="s">
        <v>281</v>
      </c>
      <c r="F292" s="224" t="s">
        <v>282</v>
      </c>
      <c r="G292" s="225" t="s">
        <v>168</v>
      </c>
      <c r="H292" s="226">
        <v>35.037999999999997</v>
      </c>
      <c r="I292" s="227"/>
      <c r="J292" s="228">
        <f>ROUND(I292*H292,0)</f>
        <v>0</v>
      </c>
      <c r="K292" s="224" t="s">
        <v>1</v>
      </c>
      <c r="L292" s="42"/>
      <c r="M292" s="229" t="s">
        <v>1</v>
      </c>
      <c r="N292" s="230" t="s">
        <v>43</v>
      </c>
      <c r="O292" s="85"/>
      <c r="P292" s="231">
        <f>O292*H292</f>
        <v>0</v>
      </c>
      <c r="Q292" s="231">
        <v>0.0079000000000000008</v>
      </c>
      <c r="R292" s="231">
        <f>Q292*H292</f>
        <v>0.2768002</v>
      </c>
      <c r="S292" s="231">
        <v>0</v>
      </c>
      <c r="T292" s="232">
        <f>S292*H292</f>
        <v>0</v>
      </c>
      <c r="AR292" s="233" t="s">
        <v>153</v>
      </c>
      <c r="AT292" s="233" t="s">
        <v>148</v>
      </c>
      <c r="AU292" s="233" t="s">
        <v>87</v>
      </c>
      <c r="AY292" s="16" t="s">
        <v>145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6" t="s">
        <v>8</v>
      </c>
      <c r="BK292" s="234">
        <f>ROUND(I292*H292,0)</f>
        <v>0</v>
      </c>
      <c r="BL292" s="16" t="s">
        <v>153</v>
      </c>
      <c r="BM292" s="233" t="s">
        <v>283</v>
      </c>
    </row>
    <row r="293" s="12" customFormat="1">
      <c r="B293" s="238"/>
      <c r="C293" s="239"/>
      <c r="D293" s="235" t="s">
        <v>157</v>
      </c>
      <c r="E293" s="240" t="s">
        <v>1</v>
      </c>
      <c r="F293" s="241" t="s">
        <v>158</v>
      </c>
      <c r="G293" s="239"/>
      <c r="H293" s="240" t="s">
        <v>1</v>
      </c>
      <c r="I293" s="242"/>
      <c r="J293" s="239"/>
      <c r="K293" s="239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157</v>
      </c>
      <c r="AU293" s="247" t="s">
        <v>87</v>
      </c>
      <c r="AV293" s="12" t="s">
        <v>8</v>
      </c>
      <c r="AW293" s="12" t="s">
        <v>33</v>
      </c>
      <c r="AX293" s="12" t="s">
        <v>78</v>
      </c>
      <c r="AY293" s="247" t="s">
        <v>145</v>
      </c>
    </row>
    <row r="294" s="12" customFormat="1">
      <c r="B294" s="238"/>
      <c r="C294" s="239"/>
      <c r="D294" s="235" t="s">
        <v>157</v>
      </c>
      <c r="E294" s="240" t="s">
        <v>1</v>
      </c>
      <c r="F294" s="241" t="s">
        <v>196</v>
      </c>
      <c r="G294" s="239"/>
      <c r="H294" s="240" t="s">
        <v>1</v>
      </c>
      <c r="I294" s="242"/>
      <c r="J294" s="239"/>
      <c r="K294" s="239"/>
      <c r="L294" s="243"/>
      <c r="M294" s="244"/>
      <c r="N294" s="245"/>
      <c r="O294" s="245"/>
      <c r="P294" s="245"/>
      <c r="Q294" s="245"/>
      <c r="R294" s="245"/>
      <c r="S294" s="245"/>
      <c r="T294" s="246"/>
      <c r="AT294" s="247" t="s">
        <v>157</v>
      </c>
      <c r="AU294" s="247" t="s">
        <v>87</v>
      </c>
      <c r="AV294" s="12" t="s">
        <v>8</v>
      </c>
      <c r="AW294" s="12" t="s">
        <v>33</v>
      </c>
      <c r="AX294" s="12" t="s">
        <v>78</v>
      </c>
      <c r="AY294" s="247" t="s">
        <v>145</v>
      </c>
    </row>
    <row r="295" s="13" customFormat="1">
      <c r="B295" s="248"/>
      <c r="C295" s="249"/>
      <c r="D295" s="235" t="s">
        <v>157</v>
      </c>
      <c r="E295" s="250" t="s">
        <v>1</v>
      </c>
      <c r="F295" s="251" t="s">
        <v>248</v>
      </c>
      <c r="G295" s="249"/>
      <c r="H295" s="252">
        <v>30.358000000000001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AT295" s="258" t="s">
        <v>157</v>
      </c>
      <c r="AU295" s="258" t="s">
        <v>87</v>
      </c>
      <c r="AV295" s="13" t="s">
        <v>87</v>
      </c>
      <c r="AW295" s="13" t="s">
        <v>33</v>
      </c>
      <c r="AX295" s="13" t="s">
        <v>78</v>
      </c>
      <c r="AY295" s="258" t="s">
        <v>145</v>
      </c>
    </row>
    <row r="296" s="12" customFormat="1">
      <c r="B296" s="238"/>
      <c r="C296" s="239"/>
      <c r="D296" s="235" t="s">
        <v>157</v>
      </c>
      <c r="E296" s="240" t="s">
        <v>1</v>
      </c>
      <c r="F296" s="241" t="s">
        <v>217</v>
      </c>
      <c r="G296" s="239"/>
      <c r="H296" s="240" t="s">
        <v>1</v>
      </c>
      <c r="I296" s="242"/>
      <c r="J296" s="239"/>
      <c r="K296" s="239"/>
      <c r="L296" s="243"/>
      <c r="M296" s="244"/>
      <c r="N296" s="245"/>
      <c r="O296" s="245"/>
      <c r="P296" s="245"/>
      <c r="Q296" s="245"/>
      <c r="R296" s="245"/>
      <c r="S296" s="245"/>
      <c r="T296" s="246"/>
      <c r="AT296" s="247" t="s">
        <v>157</v>
      </c>
      <c r="AU296" s="247" t="s">
        <v>87</v>
      </c>
      <c r="AV296" s="12" t="s">
        <v>8</v>
      </c>
      <c r="AW296" s="12" t="s">
        <v>33</v>
      </c>
      <c r="AX296" s="12" t="s">
        <v>78</v>
      </c>
      <c r="AY296" s="247" t="s">
        <v>145</v>
      </c>
    </row>
    <row r="297" s="13" customFormat="1">
      <c r="B297" s="248"/>
      <c r="C297" s="249"/>
      <c r="D297" s="235" t="s">
        <v>157</v>
      </c>
      <c r="E297" s="250" t="s">
        <v>1</v>
      </c>
      <c r="F297" s="251" t="s">
        <v>250</v>
      </c>
      <c r="G297" s="249"/>
      <c r="H297" s="252">
        <v>4.6799999999999997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AT297" s="258" t="s">
        <v>157</v>
      </c>
      <c r="AU297" s="258" t="s">
        <v>87</v>
      </c>
      <c r="AV297" s="13" t="s">
        <v>87</v>
      </c>
      <c r="AW297" s="13" t="s">
        <v>33</v>
      </c>
      <c r="AX297" s="13" t="s">
        <v>78</v>
      </c>
      <c r="AY297" s="258" t="s">
        <v>145</v>
      </c>
    </row>
    <row r="298" s="14" customFormat="1">
      <c r="B298" s="259"/>
      <c r="C298" s="260"/>
      <c r="D298" s="235" t="s">
        <v>157</v>
      </c>
      <c r="E298" s="261" t="s">
        <v>1</v>
      </c>
      <c r="F298" s="262" t="s">
        <v>161</v>
      </c>
      <c r="G298" s="260"/>
      <c r="H298" s="263">
        <v>35.037999999999997</v>
      </c>
      <c r="I298" s="264"/>
      <c r="J298" s="260"/>
      <c r="K298" s="260"/>
      <c r="L298" s="265"/>
      <c r="M298" s="266"/>
      <c r="N298" s="267"/>
      <c r="O298" s="267"/>
      <c r="P298" s="267"/>
      <c r="Q298" s="267"/>
      <c r="R298" s="267"/>
      <c r="S298" s="267"/>
      <c r="T298" s="268"/>
      <c r="AT298" s="269" t="s">
        <v>157</v>
      </c>
      <c r="AU298" s="269" t="s">
        <v>87</v>
      </c>
      <c r="AV298" s="14" t="s">
        <v>153</v>
      </c>
      <c r="AW298" s="14" t="s">
        <v>33</v>
      </c>
      <c r="AX298" s="14" t="s">
        <v>8</v>
      </c>
      <c r="AY298" s="269" t="s">
        <v>145</v>
      </c>
    </row>
    <row r="299" s="1" customFormat="1" ht="24" customHeight="1">
      <c r="B299" s="37"/>
      <c r="C299" s="222" t="s">
        <v>7</v>
      </c>
      <c r="D299" s="222" t="s">
        <v>148</v>
      </c>
      <c r="E299" s="223" t="s">
        <v>284</v>
      </c>
      <c r="F299" s="224" t="s">
        <v>285</v>
      </c>
      <c r="G299" s="225" t="s">
        <v>168</v>
      </c>
      <c r="H299" s="226">
        <v>7</v>
      </c>
      <c r="I299" s="227"/>
      <c r="J299" s="228">
        <f>ROUND(I299*H299,0)</f>
        <v>0</v>
      </c>
      <c r="K299" s="224" t="s">
        <v>152</v>
      </c>
      <c r="L299" s="42"/>
      <c r="M299" s="229" t="s">
        <v>1</v>
      </c>
      <c r="N299" s="230" t="s">
        <v>43</v>
      </c>
      <c r="O299" s="85"/>
      <c r="P299" s="231">
        <f>O299*H299</f>
        <v>0</v>
      </c>
      <c r="Q299" s="231">
        <v>0.033579999999999999</v>
      </c>
      <c r="R299" s="231">
        <f>Q299*H299</f>
        <v>0.23505999999999999</v>
      </c>
      <c r="S299" s="231">
        <v>0</v>
      </c>
      <c r="T299" s="232">
        <f>S299*H299</f>
        <v>0</v>
      </c>
      <c r="AR299" s="233" t="s">
        <v>153</v>
      </c>
      <c r="AT299" s="233" t="s">
        <v>148</v>
      </c>
      <c r="AU299" s="233" t="s">
        <v>87</v>
      </c>
      <c r="AY299" s="16" t="s">
        <v>145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6" t="s">
        <v>8</v>
      </c>
      <c r="BK299" s="234">
        <f>ROUND(I299*H299,0)</f>
        <v>0</v>
      </c>
      <c r="BL299" s="16" t="s">
        <v>153</v>
      </c>
      <c r="BM299" s="233" t="s">
        <v>286</v>
      </c>
    </row>
    <row r="300" s="1" customFormat="1">
      <c r="B300" s="37"/>
      <c r="C300" s="38"/>
      <c r="D300" s="235" t="s">
        <v>155</v>
      </c>
      <c r="E300" s="38"/>
      <c r="F300" s="236" t="s">
        <v>287</v>
      </c>
      <c r="G300" s="38"/>
      <c r="H300" s="38"/>
      <c r="I300" s="138"/>
      <c r="J300" s="38"/>
      <c r="K300" s="38"/>
      <c r="L300" s="42"/>
      <c r="M300" s="237"/>
      <c r="N300" s="85"/>
      <c r="O300" s="85"/>
      <c r="P300" s="85"/>
      <c r="Q300" s="85"/>
      <c r="R300" s="85"/>
      <c r="S300" s="85"/>
      <c r="T300" s="86"/>
      <c r="AT300" s="16" t="s">
        <v>155</v>
      </c>
      <c r="AU300" s="16" t="s">
        <v>87</v>
      </c>
    </row>
    <row r="301" s="12" customFormat="1">
      <c r="B301" s="238"/>
      <c r="C301" s="239"/>
      <c r="D301" s="235" t="s">
        <v>157</v>
      </c>
      <c r="E301" s="240" t="s">
        <v>1</v>
      </c>
      <c r="F301" s="241" t="s">
        <v>158</v>
      </c>
      <c r="G301" s="239"/>
      <c r="H301" s="240" t="s">
        <v>1</v>
      </c>
      <c r="I301" s="242"/>
      <c r="J301" s="239"/>
      <c r="K301" s="239"/>
      <c r="L301" s="243"/>
      <c r="M301" s="244"/>
      <c r="N301" s="245"/>
      <c r="O301" s="245"/>
      <c r="P301" s="245"/>
      <c r="Q301" s="245"/>
      <c r="R301" s="245"/>
      <c r="S301" s="245"/>
      <c r="T301" s="246"/>
      <c r="AT301" s="247" t="s">
        <v>157</v>
      </c>
      <c r="AU301" s="247" t="s">
        <v>87</v>
      </c>
      <c r="AV301" s="12" t="s">
        <v>8</v>
      </c>
      <c r="AW301" s="12" t="s">
        <v>33</v>
      </c>
      <c r="AX301" s="12" t="s">
        <v>78</v>
      </c>
      <c r="AY301" s="247" t="s">
        <v>145</v>
      </c>
    </row>
    <row r="302" s="12" customFormat="1">
      <c r="B302" s="238"/>
      <c r="C302" s="239"/>
      <c r="D302" s="235" t="s">
        <v>157</v>
      </c>
      <c r="E302" s="240" t="s">
        <v>1</v>
      </c>
      <c r="F302" s="241" t="s">
        <v>196</v>
      </c>
      <c r="G302" s="239"/>
      <c r="H302" s="240" t="s">
        <v>1</v>
      </c>
      <c r="I302" s="242"/>
      <c r="J302" s="239"/>
      <c r="K302" s="239"/>
      <c r="L302" s="243"/>
      <c r="M302" s="244"/>
      <c r="N302" s="245"/>
      <c r="O302" s="245"/>
      <c r="P302" s="245"/>
      <c r="Q302" s="245"/>
      <c r="R302" s="245"/>
      <c r="S302" s="245"/>
      <c r="T302" s="246"/>
      <c r="AT302" s="247" t="s">
        <v>157</v>
      </c>
      <c r="AU302" s="247" t="s">
        <v>87</v>
      </c>
      <c r="AV302" s="12" t="s">
        <v>8</v>
      </c>
      <c r="AW302" s="12" t="s">
        <v>33</v>
      </c>
      <c r="AX302" s="12" t="s">
        <v>78</v>
      </c>
      <c r="AY302" s="247" t="s">
        <v>145</v>
      </c>
    </row>
    <row r="303" s="13" customFormat="1">
      <c r="B303" s="248"/>
      <c r="C303" s="249"/>
      <c r="D303" s="235" t="s">
        <v>157</v>
      </c>
      <c r="E303" s="250" t="s">
        <v>1</v>
      </c>
      <c r="F303" s="251" t="s">
        <v>288</v>
      </c>
      <c r="G303" s="249"/>
      <c r="H303" s="252">
        <v>5.25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AT303" s="258" t="s">
        <v>157</v>
      </c>
      <c r="AU303" s="258" t="s">
        <v>87</v>
      </c>
      <c r="AV303" s="13" t="s">
        <v>87</v>
      </c>
      <c r="AW303" s="13" t="s">
        <v>33</v>
      </c>
      <c r="AX303" s="13" t="s">
        <v>78</v>
      </c>
      <c r="AY303" s="258" t="s">
        <v>145</v>
      </c>
    </row>
    <row r="304" s="12" customFormat="1">
      <c r="B304" s="238"/>
      <c r="C304" s="239"/>
      <c r="D304" s="235" t="s">
        <v>157</v>
      </c>
      <c r="E304" s="240" t="s">
        <v>1</v>
      </c>
      <c r="F304" s="241" t="s">
        <v>217</v>
      </c>
      <c r="G304" s="239"/>
      <c r="H304" s="240" t="s">
        <v>1</v>
      </c>
      <c r="I304" s="242"/>
      <c r="J304" s="239"/>
      <c r="K304" s="239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157</v>
      </c>
      <c r="AU304" s="247" t="s">
        <v>87</v>
      </c>
      <c r="AV304" s="12" t="s">
        <v>8</v>
      </c>
      <c r="AW304" s="12" t="s">
        <v>33</v>
      </c>
      <c r="AX304" s="12" t="s">
        <v>78</v>
      </c>
      <c r="AY304" s="247" t="s">
        <v>145</v>
      </c>
    </row>
    <row r="305" s="13" customFormat="1">
      <c r="B305" s="248"/>
      <c r="C305" s="249"/>
      <c r="D305" s="235" t="s">
        <v>157</v>
      </c>
      <c r="E305" s="250" t="s">
        <v>1</v>
      </c>
      <c r="F305" s="251" t="s">
        <v>289</v>
      </c>
      <c r="G305" s="249"/>
      <c r="H305" s="252">
        <v>1.75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AT305" s="258" t="s">
        <v>157</v>
      </c>
      <c r="AU305" s="258" t="s">
        <v>87</v>
      </c>
      <c r="AV305" s="13" t="s">
        <v>87</v>
      </c>
      <c r="AW305" s="13" t="s">
        <v>33</v>
      </c>
      <c r="AX305" s="13" t="s">
        <v>78</v>
      </c>
      <c r="AY305" s="258" t="s">
        <v>145</v>
      </c>
    </row>
    <row r="306" s="14" customFormat="1">
      <c r="B306" s="259"/>
      <c r="C306" s="260"/>
      <c r="D306" s="235" t="s">
        <v>157</v>
      </c>
      <c r="E306" s="261" t="s">
        <v>1</v>
      </c>
      <c r="F306" s="262" t="s">
        <v>161</v>
      </c>
      <c r="G306" s="260"/>
      <c r="H306" s="263">
        <v>7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AT306" s="269" t="s">
        <v>157</v>
      </c>
      <c r="AU306" s="269" t="s">
        <v>87</v>
      </c>
      <c r="AV306" s="14" t="s">
        <v>153</v>
      </c>
      <c r="AW306" s="14" t="s">
        <v>33</v>
      </c>
      <c r="AX306" s="14" t="s">
        <v>8</v>
      </c>
      <c r="AY306" s="269" t="s">
        <v>145</v>
      </c>
    </row>
    <row r="307" s="1" customFormat="1" ht="24" customHeight="1">
      <c r="B307" s="37"/>
      <c r="C307" s="222" t="s">
        <v>290</v>
      </c>
      <c r="D307" s="222" t="s">
        <v>148</v>
      </c>
      <c r="E307" s="223" t="s">
        <v>291</v>
      </c>
      <c r="F307" s="224" t="s">
        <v>292</v>
      </c>
      <c r="G307" s="225" t="s">
        <v>168</v>
      </c>
      <c r="H307" s="226">
        <v>30.579999999999998</v>
      </c>
      <c r="I307" s="227"/>
      <c r="J307" s="228">
        <f>ROUND(I307*H307,0)</f>
        <v>0</v>
      </c>
      <c r="K307" s="224" t="s">
        <v>152</v>
      </c>
      <c r="L307" s="42"/>
      <c r="M307" s="229" t="s">
        <v>1</v>
      </c>
      <c r="N307" s="230" t="s">
        <v>43</v>
      </c>
      <c r="O307" s="85"/>
      <c r="P307" s="231">
        <f>O307*H307</f>
        <v>0</v>
      </c>
      <c r="Q307" s="231">
        <v>0.026200000000000001</v>
      </c>
      <c r="R307" s="231">
        <f>Q307*H307</f>
        <v>0.80119600000000002</v>
      </c>
      <c r="S307" s="231">
        <v>0</v>
      </c>
      <c r="T307" s="232">
        <f>S307*H307</f>
        <v>0</v>
      </c>
      <c r="AR307" s="233" t="s">
        <v>153</v>
      </c>
      <c r="AT307" s="233" t="s">
        <v>148</v>
      </c>
      <c r="AU307" s="233" t="s">
        <v>87</v>
      </c>
      <c r="AY307" s="16" t="s">
        <v>145</v>
      </c>
      <c r="BE307" s="234">
        <f>IF(N307="základní",J307,0)</f>
        <v>0</v>
      </c>
      <c r="BF307" s="234">
        <f>IF(N307="snížená",J307,0)</f>
        <v>0</v>
      </c>
      <c r="BG307" s="234">
        <f>IF(N307="zákl. přenesená",J307,0)</f>
        <v>0</v>
      </c>
      <c r="BH307" s="234">
        <f>IF(N307="sníž. přenesená",J307,0)</f>
        <v>0</v>
      </c>
      <c r="BI307" s="234">
        <f>IF(N307="nulová",J307,0)</f>
        <v>0</v>
      </c>
      <c r="BJ307" s="16" t="s">
        <v>8</v>
      </c>
      <c r="BK307" s="234">
        <f>ROUND(I307*H307,0)</f>
        <v>0</v>
      </c>
      <c r="BL307" s="16" t="s">
        <v>153</v>
      </c>
      <c r="BM307" s="233" t="s">
        <v>293</v>
      </c>
    </row>
    <row r="308" s="1" customFormat="1">
      <c r="B308" s="37"/>
      <c r="C308" s="38"/>
      <c r="D308" s="235" t="s">
        <v>155</v>
      </c>
      <c r="E308" s="38"/>
      <c r="F308" s="236" t="s">
        <v>294</v>
      </c>
      <c r="G308" s="38"/>
      <c r="H308" s="38"/>
      <c r="I308" s="138"/>
      <c r="J308" s="38"/>
      <c r="K308" s="38"/>
      <c r="L308" s="42"/>
      <c r="M308" s="237"/>
      <c r="N308" s="85"/>
      <c r="O308" s="85"/>
      <c r="P308" s="85"/>
      <c r="Q308" s="85"/>
      <c r="R308" s="85"/>
      <c r="S308" s="85"/>
      <c r="T308" s="86"/>
      <c r="AT308" s="16" t="s">
        <v>155</v>
      </c>
      <c r="AU308" s="16" t="s">
        <v>87</v>
      </c>
    </row>
    <row r="309" s="12" customFormat="1">
      <c r="B309" s="238"/>
      <c r="C309" s="239"/>
      <c r="D309" s="235" t="s">
        <v>157</v>
      </c>
      <c r="E309" s="240" t="s">
        <v>1</v>
      </c>
      <c r="F309" s="241" t="s">
        <v>158</v>
      </c>
      <c r="G309" s="239"/>
      <c r="H309" s="240" t="s">
        <v>1</v>
      </c>
      <c r="I309" s="242"/>
      <c r="J309" s="239"/>
      <c r="K309" s="239"/>
      <c r="L309" s="243"/>
      <c r="M309" s="244"/>
      <c r="N309" s="245"/>
      <c r="O309" s="245"/>
      <c r="P309" s="245"/>
      <c r="Q309" s="245"/>
      <c r="R309" s="245"/>
      <c r="S309" s="245"/>
      <c r="T309" s="246"/>
      <c r="AT309" s="247" t="s">
        <v>157</v>
      </c>
      <c r="AU309" s="247" t="s">
        <v>87</v>
      </c>
      <c r="AV309" s="12" t="s">
        <v>8</v>
      </c>
      <c r="AW309" s="12" t="s">
        <v>33</v>
      </c>
      <c r="AX309" s="12" t="s">
        <v>78</v>
      </c>
      <c r="AY309" s="247" t="s">
        <v>145</v>
      </c>
    </row>
    <row r="310" s="12" customFormat="1">
      <c r="B310" s="238"/>
      <c r="C310" s="239"/>
      <c r="D310" s="235" t="s">
        <v>157</v>
      </c>
      <c r="E310" s="240" t="s">
        <v>1</v>
      </c>
      <c r="F310" s="241" t="s">
        <v>295</v>
      </c>
      <c r="G310" s="239"/>
      <c r="H310" s="240" t="s">
        <v>1</v>
      </c>
      <c r="I310" s="242"/>
      <c r="J310" s="239"/>
      <c r="K310" s="239"/>
      <c r="L310" s="243"/>
      <c r="M310" s="244"/>
      <c r="N310" s="245"/>
      <c r="O310" s="245"/>
      <c r="P310" s="245"/>
      <c r="Q310" s="245"/>
      <c r="R310" s="245"/>
      <c r="S310" s="245"/>
      <c r="T310" s="246"/>
      <c r="AT310" s="247" t="s">
        <v>157</v>
      </c>
      <c r="AU310" s="247" t="s">
        <v>87</v>
      </c>
      <c r="AV310" s="12" t="s">
        <v>8</v>
      </c>
      <c r="AW310" s="12" t="s">
        <v>33</v>
      </c>
      <c r="AX310" s="12" t="s">
        <v>78</v>
      </c>
      <c r="AY310" s="247" t="s">
        <v>145</v>
      </c>
    </row>
    <row r="311" s="13" customFormat="1">
      <c r="B311" s="248"/>
      <c r="C311" s="249"/>
      <c r="D311" s="235" t="s">
        <v>157</v>
      </c>
      <c r="E311" s="250" t="s">
        <v>1</v>
      </c>
      <c r="F311" s="251" t="s">
        <v>296</v>
      </c>
      <c r="G311" s="249"/>
      <c r="H311" s="252">
        <v>31.98</v>
      </c>
      <c r="I311" s="253"/>
      <c r="J311" s="249"/>
      <c r="K311" s="249"/>
      <c r="L311" s="254"/>
      <c r="M311" s="255"/>
      <c r="N311" s="256"/>
      <c r="O311" s="256"/>
      <c r="P311" s="256"/>
      <c r="Q311" s="256"/>
      <c r="R311" s="256"/>
      <c r="S311" s="256"/>
      <c r="T311" s="257"/>
      <c r="AT311" s="258" t="s">
        <v>157</v>
      </c>
      <c r="AU311" s="258" t="s">
        <v>87</v>
      </c>
      <c r="AV311" s="13" t="s">
        <v>87</v>
      </c>
      <c r="AW311" s="13" t="s">
        <v>33</v>
      </c>
      <c r="AX311" s="13" t="s">
        <v>78</v>
      </c>
      <c r="AY311" s="258" t="s">
        <v>145</v>
      </c>
    </row>
    <row r="312" s="13" customFormat="1">
      <c r="B312" s="248"/>
      <c r="C312" s="249"/>
      <c r="D312" s="235" t="s">
        <v>157</v>
      </c>
      <c r="E312" s="250" t="s">
        <v>1</v>
      </c>
      <c r="F312" s="251" t="s">
        <v>297</v>
      </c>
      <c r="G312" s="249"/>
      <c r="H312" s="252">
        <v>-1.3999999999999999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AT312" s="258" t="s">
        <v>157</v>
      </c>
      <c r="AU312" s="258" t="s">
        <v>87</v>
      </c>
      <c r="AV312" s="13" t="s">
        <v>87</v>
      </c>
      <c r="AW312" s="13" t="s">
        <v>33</v>
      </c>
      <c r="AX312" s="13" t="s">
        <v>78</v>
      </c>
      <c r="AY312" s="258" t="s">
        <v>145</v>
      </c>
    </row>
    <row r="313" s="14" customFormat="1">
      <c r="B313" s="259"/>
      <c r="C313" s="260"/>
      <c r="D313" s="235" t="s">
        <v>157</v>
      </c>
      <c r="E313" s="261" t="s">
        <v>1</v>
      </c>
      <c r="F313" s="262" t="s">
        <v>161</v>
      </c>
      <c r="G313" s="260"/>
      <c r="H313" s="263">
        <v>30.579999999999998</v>
      </c>
      <c r="I313" s="264"/>
      <c r="J313" s="260"/>
      <c r="K313" s="260"/>
      <c r="L313" s="265"/>
      <c r="M313" s="266"/>
      <c r="N313" s="267"/>
      <c r="O313" s="267"/>
      <c r="P313" s="267"/>
      <c r="Q313" s="267"/>
      <c r="R313" s="267"/>
      <c r="S313" s="267"/>
      <c r="T313" s="268"/>
      <c r="AT313" s="269" t="s">
        <v>157</v>
      </c>
      <c r="AU313" s="269" t="s">
        <v>87</v>
      </c>
      <c r="AV313" s="14" t="s">
        <v>153</v>
      </c>
      <c r="AW313" s="14" t="s">
        <v>33</v>
      </c>
      <c r="AX313" s="14" t="s">
        <v>8</v>
      </c>
      <c r="AY313" s="269" t="s">
        <v>145</v>
      </c>
    </row>
    <row r="314" s="1" customFormat="1" ht="24" customHeight="1">
      <c r="B314" s="37"/>
      <c r="C314" s="222" t="s">
        <v>298</v>
      </c>
      <c r="D314" s="222" t="s">
        <v>148</v>
      </c>
      <c r="E314" s="223" t="s">
        <v>299</v>
      </c>
      <c r="F314" s="224" t="s">
        <v>300</v>
      </c>
      <c r="G314" s="225" t="s">
        <v>168</v>
      </c>
      <c r="H314" s="226">
        <v>90.090000000000003</v>
      </c>
      <c r="I314" s="227"/>
      <c r="J314" s="228">
        <f>ROUND(I314*H314,0)</f>
        <v>0</v>
      </c>
      <c r="K314" s="224" t="s">
        <v>152</v>
      </c>
      <c r="L314" s="42"/>
      <c r="M314" s="229" t="s">
        <v>1</v>
      </c>
      <c r="N314" s="230" t="s">
        <v>43</v>
      </c>
      <c r="O314" s="85"/>
      <c r="P314" s="231">
        <f>O314*H314</f>
        <v>0</v>
      </c>
      <c r="Q314" s="231">
        <v>0.017000000000000001</v>
      </c>
      <c r="R314" s="231">
        <f>Q314*H314</f>
        <v>1.5315300000000001</v>
      </c>
      <c r="S314" s="231">
        <v>0</v>
      </c>
      <c r="T314" s="232">
        <f>S314*H314</f>
        <v>0</v>
      </c>
      <c r="AR314" s="233" t="s">
        <v>153</v>
      </c>
      <c r="AT314" s="233" t="s">
        <v>148</v>
      </c>
      <c r="AU314" s="233" t="s">
        <v>87</v>
      </c>
      <c r="AY314" s="16" t="s">
        <v>145</v>
      </c>
      <c r="BE314" s="234">
        <f>IF(N314="základní",J314,0)</f>
        <v>0</v>
      </c>
      <c r="BF314" s="234">
        <f>IF(N314="snížená",J314,0)</f>
        <v>0</v>
      </c>
      <c r="BG314" s="234">
        <f>IF(N314="zákl. přenesená",J314,0)</f>
        <v>0</v>
      </c>
      <c r="BH314" s="234">
        <f>IF(N314="sníž. přenesená",J314,0)</f>
        <v>0</v>
      </c>
      <c r="BI314" s="234">
        <f>IF(N314="nulová",J314,0)</f>
        <v>0</v>
      </c>
      <c r="BJ314" s="16" t="s">
        <v>8</v>
      </c>
      <c r="BK314" s="234">
        <f>ROUND(I314*H314,0)</f>
        <v>0</v>
      </c>
      <c r="BL314" s="16" t="s">
        <v>153</v>
      </c>
      <c r="BM314" s="233" t="s">
        <v>301</v>
      </c>
    </row>
    <row r="315" s="1" customFormat="1">
      <c r="B315" s="37"/>
      <c r="C315" s="38"/>
      <c r="D315" s="235" t="s">
        <v>155</v>
      </c>
      <c r="E315" s="38"/>
      <c r="F315" s="236" t="s">
        <v>302</v>
      </c>
      <c r="G315" s="38"/>
      <c r="H315" s="38"/>
      <c r="I315" s="138"/>
      <c r="J315" s="38"/>
      <c r="K315" s="38"/>
      <c r="L315" s="42"/>
      <c r="M315" s="237"/>
      <c r="N315" s="85"/>
      <c r="O315" s="85"/>
      <c r="P315" s="85"/>
      <c r="Q315" s="85"/>
      <c r="R315" s="85"/>
      <c r="S315" s="85"/>
      <c r="T315" s="86"/>
      <c r="AT315" s="16" t="s">
        <v>155</v>
      </c>
      <c r="AU315" s="16" t="s">
        <v>87</v>
      </c>
    </row>
    <row r="316" s="12" customFormat="1">
      <c r="B316" s="238"/>
      <c r="C316" s="239"/>
      <c r="D316" s="235" t="s">
        <v>157</v>
      </c>
      <c r="E316" s="240" t="s">
        <v>1</v>
      </c>
      <c r="F316" s="241" t="s">
        <v>158</v>
      </c>
      <c r="G316" s="239"/>
      <c r="H316" s="240" t="s">
        <v>1</v>
      </c>
      <c r="I316" s="242"/>
      <c r="J316" s="239"/>
      <c r="K316" s="239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157</v>
      </c>
      <c r="AU316" s="247" t="s">
        <v>87</v>
      </c>
      <c r="AV316" s="12" t="s">
        <v>8</v>
      </c>
      <c r="AW316" s="12" t="s">
        <v>33</v>
      </c>
      <c r="AX316" s="12" t="s">
        <v>78</v>
      </c>
      <c r="AY316" s="247" t="s">
        <v>145</v>
      </c>
    </row>
    <row r="317" s="12" customFormat="1">
      <c r="B317" s="238"/>
      <c r="C317" s="239"/>
      <c r="D317" s="235" t="s">
        <v>157</v>
      </c>
      <c r="E317" s="240" t="s">
        <v>1</v>
      </c>
      <c r="F317" s="241" t="s">
        <v>303</v>
      </c>
      <c r="G317" s="239"/>
      <c r="H317" s="240" t="s">
        <v>1</v>
      </c>
      <c r="I317" s="242"/>
      <c r="J317" s="239"/>
      <c r="K317" s="239"/>
      <c r="L317" s="243"/>
      <c r="M317" s="244"/>
      <c r="N317" s="245"/>
      <c r="O317" s="245"/>
      <c r="P317" s="245"/>
      <c r="Q317" s="245"/>
      <c r="R317" s="245"/>
      <c r="S317" s="245"/>
      <c r="T317" s="246"/>
      <c r="AT317" s="247" t="s">
        <v>157</v>
      </c>
      <c r="AU317" s="247" t="s">
        <v>87</v>
      </c>
      <c r="AV317" s="12" t="s">
        <v>8</v>
      </c>
      <c r="AW317" s="12" t="s">
        <v>33</v>
      </c>
      <c r="AX317" s="12" t="s">
        <v>78</v>
      </c>
      <c r="AY317" s="247" t="s">
        <v>145</v>
      </c>
    </row>
    <row r="318" s="13" customFormat="1">
      <c r="B318" s="248"/>
      <c r="C318" s="249"/>
      <c r="D318" s="235" t="s">
        <v>157</v>
      </c>
      <c r="E318" s="250" t="s">
        <v>1</v>
      </c>
      <c r="F318" s="251" t="s">
        <v>304</v>
      </c>
      <c r="G318" s="249"/>
      <c r="H318" s="252">
        <v>90.090000000000003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AT318" s="258" t="s">
        <v>157</v>
      </c>
      <c r="AU318" s="258" t="s">
        <v>87</v>
      </c>
      <c r="AV318" s="13" t="s">
        <v>87</v>
      </c>
      <c r="AW318" s="13" t="s">
        <v>33</v>
      </c>
      <c r="AX318" s="13" t="s">
        <v>78</v>
      </c>
      <c r="AY318" s="258" t="s">
        <v>145</v>
      </c>
    </row>
    <row r="319" s="14" customFormat="1">
      <c r="B319" s="259"/>
      <c r="C319" s="260"/>
      <c r="D319" s="235" t="s">
        <v>157</v>
      </c>
      <c r="E319" s="261" t="s">
        <v>1</v>
      </c>
      <c r="F319" s="262" t="s">
        <v>161</v>
      </c>
      <c r="G319" s="260"/>
      <c r="H319" s="263">
        <v>90.090000000000003</v>
      </c>
      <c r="I319" s="264"/>
      <c r="J319" s="260"/>
      <c r="K319" s="260"/>
      <c r="L319" s="265"/>
      <c r="M319" s="266"/>
      <c r="N319" s="267"/>
      <c r="O319" s="267"/>
      <c r="P319" s="267"/>
      <c r="Q319" s="267"/>
      <c r="R319" s="267"/>
      <c r="S319" s="267"/>
      <c r="T319" s="268"/>
      <c r="AT319" s="269" t="s">
        <v>157</v>
      </c>
      <c r="AU319" s="269" t="s">
        <v>87</v>
      </c>
      <c r="AV319" s="14" t="s">
        <v>153</v>
      </c>
      <c r="AW319" s="14" t="s">
        <v>33</v>
      </c>
      <c r="AX319" s="14" t="s">
        <v>8</v>
      </c>
      <c r="AY319" s="269" t="s">
        <v>145</v>
      </c>
    </row>
    <row r="320" s="1" customFormat="1" ht="16.5" customHeight="1">
      <c r="B320" s="37"/>
      <c r="C320" s="222" t="s">
        <v>305</v>
      </c>
      <c r="D320" s="222" t="s">
        <v>148</v>
      </c>
      <c r="E320" s="223" t="s">
        <v>306</v>
      </c>
      <c r="F320" s="224" t="s">
        <v>307</v>
      </c>
      <c r="G320" s="225" t="s">
        <v>168</v>
      </c>
      <c r="H320" s="226">
        <v>62.719999999999999</v>
      </c>
      <c r="I320" s="227"/>
      <c r="J320" s="228">
        <f>ROUND(I320*H320,0)</f>
        <v>0</v>
      </c>
      <c r="K320" s="224" t="s">
        <v>152</v>
      </c>
      <c r="L320" s="42"/>
      <c r="M320" s="229" t="s">
        <v>1</v>
      </c>
      <c r="N320" s="230" t="s">
        <v>43</v>
      </c>
      <c r="O320" s="85"/>
      <c r="P320" s="231">
        <f>O320*H320</f>
        <v>0</v>
      </c>
      <c r="Q320" s="231">
        <v>0</v>
      </c>
      <c r="R320" s="231">
        <f>Q320*H320</f>
        <v>0</v>
      </c>
      <c r="S320" s="231">
        <v>0</v>
      </c>
      <c r="T320" s="232">
        <f>S320*H320</f>
        <v>0</v>
      </c>
      <c r="AR320" s="233" t="s">
        <v>153</v>
      </c>
      <c r="AT320" s="233" t="s">
        <v>148</v>
      </c>
      <c r="AU320" s="233" t="s">
        <v>87</v>
      </c>
      <c r="AY320" s="16" t="s">
        <v>145</v>
      </c>
      <c r="BE320" s="234">
        <f>IF(N320="základní",J320,0)</f>
        <v>0</v>
      </c>
      <c r="BF320" s="234">
        <f>IF(N320="snížená",J320,0)</f>
        <v>0</v>
      </c>
      <c r="BG320" s="234">
        <f>IF(N320="zákl. přenesená",J320,0)</f>
        <v>0</v>
      </c>
      <c r="BH320" s="234">
        <f>IF(N320="sníž. přenesená",J320,0)</f>
        <v>0</v>
      </c>
      <c r="BI320" s="234">
        <f>IF(N320="nulová",J320,0)</f>
        <v>0</v>
      </c>
      <c r="BJ320" s="16" t="s">
        <v>8</v>
      </c>
      <c r="BK320" s="234">
        <f>ROUND(I320*H320,0)</f>
        <v>0</v>
      </c>
      <c r="BL320" s="16" t="s">
        <v>153</v>
      </c>
      <c r="BM320" s="233" t="s">
        <v>308</v>
      </c>
    </row>
    <row r="321" s="1" customFormat="1">
      <c r="B321" s="37"/>
      <c r="C321" s="38"/>
      <c r="D321" s="235" t="s">
        <v>155</v>
      </c>
      <c r="E321" s="38"/>
      <c r="F321" s="236" t="s">
        <v>309</v>
      </c>
      <c r="G321" s="38"/>
      <c r="H321" s="38"/>
      <c r="I321" s="138"/>
      <c r="J321" s="38"/>
      <c r="K321" s="38"/>
      <c r="L321" s="42"/>
      <c r="M321" s="237"/>
      <c r="N321" s="85"/>
      <c r="O321" s="85"/>
      <c r="P321" s="85"/>
      <c r="Q321" s="85"/>
      <c r="R321" s="85"/>
      <c r="S321" s="85"/>
      <c r="T321" s="86"/>
      <c r="AT321" s="16" t="s">
        <v>155</v>
      </c>
      <c r="AU321" s="16" t="s">
        <v>87</v>
      </c>
    </row>
    <row r="322" s="12" customFormat="1">
      <c r="B322" s="238"/>
      <c r="C322" s="239"/>
      <c r="D322" s="235" t="s">
        <v>157</v>
      </c>
      <c r="E322" s="240" t="s">
        <v>1</v>
      </c>
      <c r="F322" s="241" t="s">
        <v>158</v>
      </c>
      <c r="G322" s="239"/>
      <c r="H322" s="240" t="s">
        <v>1</v>
      </c>
      <c r="I322" s="242"/>
      <c r="J322" s="239"/>
      <c r="K322" s="239"/>
      <c r="L322" s="243"/>
      <c r="M322" s="244"/>
      <c r="N322" s="245"/>
      <c r="O322" s="245"/>
      <c r="P322" s="245"/>
      <c r="Q322" s="245"/>
      <c r="R322" s="245"/>
      <c r="S322" s="245"/>
      <c r="T322" s="246"/>
      <c r="AT322" s="247" t="s">
        <v>157</v>
      </c>
      <c r="AU322" s="247" t="s">
        <v>87</v>
      </c>
      <c r="AV322" s="12" t="s">
        <v>8</v>
      </c>
      <c r="AW322" s="12" t="s">
        <v>33</v>
      </c>
      <c r="AX322" s="12" t="s">
        <v>78</v>
      </c>
      <c r="AY322" s="247" t="s">
        <v>145</v>
      </c>
    </row>
    <row r="323" s="12" customFormat="1">
      <c r="B323" s="238"/>
      <c r="C323" s="239"/>
      <c r="D323" s="235" t="s">
        <v>157</v>
      </c>
      <c r="E323" s="240" t="s">
        <v>1</v>
      </c>
      <c r="F323" s="241" t="s">
        <v>196</v>
      </c>
      <c r="G323" s="239"/>
      <c r="H323" s="240" t="s">
        <v>1</v>
      </c>
      <c r="I323" s="242"/>
      <c r="J323" s="239"/>
      <c r="K323" s="239"/>
      <c r="L323" s="243"/>
      <c r="M323" s="244"/>
      <c r="N323" s="245"/>
      <c r="O323" s="245"/>
      <c r="P323" s="245"/>
      <c r="Q323" s="245"/>
      <c r="R323" s="245"/>
      <c r="S323" s="245"/>
      <c r="T323" s="246"/>
      <c r="AT323" s="247" t="s">
        <v>157</v>
      </c>
      <c r="AU323" s="247" t="s">
        <v>87</v>
      </c>
      <c r="AV323" s="12" t="s">
        <v>8</v>
      </c>
      <c r="AW323" s="12" t="s">
        <v>33</v>
      </c>
      <c r="AX323" s="12" t="s">
        <v>78</v>
      </c>
      <c r="AY323" s="247" t="s">
        <v>145</v>
      </c>
    </row>
    <row r="324" s="13" customFormat="1">
      <c r="B324" s="248"/>
      <c r="C324" s="249"/>
      <c r="D324" s="235" t="s">
        <v>157</v>
      </c>
      <c r="E324" s="250" t="s">
        <v>1</v>
      </c>
      <c r="F324" s="251" t="s">
        <v>216</v>
      </c>
      <c r="G324" s="249"/>
      <c r="H324" s="252">
        <v>48.789999999999999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AT324" s="258" t="s">
        <v>157</v>
      </c>
      <c r="AU324" s="258" t="s">
        <v>87</v>
      </c>
      <c r="AV324" s="13" t="s">
        <v>87</v>
      </c>
      <c r="AW324" s="13" t="s">
        <v>33</v>
      </c>
      <c r="AX324" s="13" t="s">
        <v>78</v>
      </c>
      <c r="AY324" s="258" t="s">
        <v>145</v>
      </c>
    </row>
    <row r="325" s="12" customFormat="1">
      <c r="B325" s="238"/>
      <c r="C325" s="239"/>
      <c r="D325" s="235" t="s">
        <v>157</v>
      </c>
      <c r="E325" s="240" t="s">
        <v>1</v>
      </c>
      <c r="F325" s="241" t="s">
        <v>217</v>
      </c>
      <c r="G325" s="239"/>
      <c r="H325" s="240" t="s">
        <v>1</v>
      </c>
      <c r="I325" s="242"/>
      <c r="J325" s="239"/>
      <c r="K325" s="239"/>
      <c r="L325" s="243"/>
      <c r="M325" s="244"/>
      <c r="N325" s="245"/>
      <c r="O325" s="245"/>
      <c r="P325" s="245"/>
      <c r="Q325" s="245"/>
      <c r="R325" s="245"/>
      <c r="S325" s="245"/>
      <c r="T325" s="246"/>
      <c r="AT325" s="247" t="s">
        <v>157</v>
      </c>
      <c r="AU325" s="247" t="s">
        <v>87</v>
      </c>
      <c r="AV325" s="12" t="s">
        <v>8</v>
      </c>
      <c r="AW325" s="12" t="s">
        <v>33</v>
      </c>
      <c r="AX325" s="12" t="s">
        <v>78</v>
      </c>
      <c r="AY325" s="247" t="s">
        <v>145</v>
      </c>
    </row>
    <row r="326" s="13" customFormat="1">
      <c r="B326" s="248"/>
      <c r="C326" s="249"/>
      <c r="D326" s="235" t="s">
        <v>157</v>
      </c>
      <c r="E326" s="250" t="s">
        <v>1</v>
      </c>
      <c r="F326" s="251" t="s">
        <v>218</v>
      </c>
      <c r="G326" s="249"/>
      <c r="H326" s="252">
        <v>11.300000000000001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AT326" s="258" t="s">
        <v>157</v>
      </c>
      <c r="AU326" s="258" t="s">
        <v>87</v>
      </c>
      <c r="AV326" s="13" t="s">
        <v>87</v>
      </c>
      <c r="AW326" s="13" t="s">
        <v>33</v>
      </c>
      <c r="AX326" s="13" t="s">
        <v>78</v>
      </c>
      <c r="AY326" s="258" t="s">
        <v>145</v>
      </c>
    </row>
    <row r="327" s="12" customFormat="1">
      <c r="B327" s="238"/>
      <c r="C327" s="239"/>
      <c r="D327" s="235" t="s">
        <v>157</v>
      </c>
      <c r="E327" s="240" t="s">
        <v>1</v>
      </c>
      <c r="F327" s="241" t="s">
        <v>219</v>
      </c>
      <c r="G327" s="239"/>
      <c r="H327" s="240" t="s">
        <v>1</v>
      </c>
      <c r="I327" s="242"/>
      <c r="J327" s="239"/>
      <c r="K327" s="239"/>
      <c r="L327" s="243"/>
      <c r="M327" s="244"/>
      <c r="N327" s="245"/>
      <c r="O327" s="245"/>
      <c r="P327" s="245"/>
      <c r="Q327" s="245"/>
      <c r="R327" s="245"/>
      <c r="S327" s="245"/>
      <c r="T327" s="246"/>
      <c r="AT327" s="247" t="s">
        <v>157</v>
      </c>
      <c r="AU327" s="247" t="s">
        <v>87</v>
      </c>
      <c r="AV327" s="12" t="s">
        <v>8</v>
      </c>
      <c r="AW327" s="12" t="s">
        <v>33</v>
      </c>
      <c r="AX327" s="12" t="s">
        <v>78</v>
      </c>
      <c r="AY327" s="247" t="s">
        <v>145</v>
      </c>
    </row>
    <row r="328" s="13" customFormat="1">
      <c r="B328" s="248"/>
      <c r="C328" s="249"/>
      <c r="D328" s="235" t="s">
        <v>157</v>
      </c>
      <c r="E328" s="250" t="s">
        <v>1</v>
      </c>
      <c r="F328" s="251" t="s">
        <v>220</v>
      </c>
      <c r="G328" s="249"/>
      <c r="H328" s="252">
        <v>2.6299999999999999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7"/>
      <c r="AT328" s="258" t="s">
        <v>157</v>
      </c>
      <c r="AU328" s="258" t="s">
        <v>87</v>
      </c>
      <c r="AV328" s="13" t="s">
        <v>87</v>
      </c>
      <c r="AW328" s="13" t="s">
        <v>33</v>
      </c>
      <c r="AX328" s="13" t="s">
        <v>78</v>
      </c>
      <c r="AY328" s="258" t="s">
        <v>145</v>
      </c>
    </row>
    <row r="329" s="14" customFormat="1">
      <c r="B329" s="259"/>
      <c r="C329" s="260"/>
      <c r="D329" s="235" t="s">
        <v>157</v>
      </c>
      <c r="E329" s="261" t="s">
        <v>1</v>
      </c>
      <c r="F329" s="262" t="s">
        <v>161</v>
      </c>
      <c r="G329" s="260"/>
      <c r="H329" s="263">
        <v>62.719999999999999</v>
      </c>
      <c r="I329" s="264"/>
      <c r="J329" s="260"/>
      <c r="K329" s="260"/>
      <c r="L329" s="265"/>
      <c r="M329" s="266"/>
      <c r="N329" s="267"/>
      <c r="O329" s="267"/>
      <c r="P329" s="267"/>
      <c r="Q329" s="267"/>
      <c r="R329" s="267"/>
      <c r="S329" s="267"/>
      <c r="T329" s="268"/>
      <c r="AT329" s="269" t="s">
        <v>157</v>
      </c>
      <c r="AU329" s="269" t="s">
        <v>87</v>
      </c>
      <c r="AV329" s="14" t="s">
        <v>153</v>
      </c>
      <c r="AW329" s="14" t="s">
        <v>33</v>
      </c>
      <c r="AX329" s="14" t="s">
        <v>8</v>
      </c>
      <c r="AY329" s="269" t="s">
        <v>145</v>
      </c>
    </row>
    <row r="330" s="1" customFormat="1" ht="24" customHeight="1">
      <c r="B330" s="37"/>
      <c r="C330" s="222" t="s">
        <v>310</v>
      </c>
      <c r="D330" s="222" t="s">
        <v>148</v>
      </c>
      <c r="E330" s="223" t="s">
        <v>311</v>
      </c>
      <c r="F330" s="224" t="s">
        <v>312</v>
      </c>
      <c r="G330" s="225" t="s">
        <v>168</v>
      </c>
      <c r="H330" s="226">
        <v>12</v>
      </c>
      <c r="I330" s="227"/>
      <c r="J330" s="228">
        <f>ROUND(I330*H330,0)</f>
        <v>0</v>
      </c>
      <c r="K330" s="224" t="s">
        <v>152</v>
      </c>
      <c r="L330" s="42"/>
      <c r="M330" s="229" t="s">
        <v>1</v>
      </c>
      <c r="N330" s="230" t="s">
        <v>43</v>
      </c>
      <c r="O330" s="85"/>
      <c r="P330" s="231">
        <f>O330*H330</f>
        <v>0</v>
      </c>
      <c r="Q330" s="231">
        <v>0</v>
      </c>
      <c r="R330" s="231">
        <f>Q330*H330</f>
        <v>0</v>
      </c>
      <c r="S330" s="231">
        <v>0</v>
      </c>
      <c r="T330" s="232">
        <f>S330*H330</f>
        <v>0</v>
      </c>
      <c r="AR330" s="233" t="s">
        <v>153</v>
      </c>
      <c r="AT330" s="233" t="s">
        <v>148</v>
      </c>
      <c r="AU330" s="233" t="s">
        <v>87</v>
      </c>
      <c r="AY330" s="16" t="s">
        <v>145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6" t="s">
        <v>8</v>
      </c>
      <c r="BK330" s="234">
        <f>ROUND(I330*H330,0)</f>
        <v>0</v>
      </c>
      <c r="BL330" s="16" t="s">
        <v>153</v>
      </c>
      <c r="BM330" s="233" t="s">
        <v>313</v>
      </c>
    </row>
    <row r="331" s="1" customFormat="1">
      <c r="B331" s="37"/>
      <c r="C331" s="38"/>
      <c r="D331" s="235" t="s">
        <v>155</v>
      </c>
      <c r="E331" s="38"/>
      <c r="F331" s="236" t="s">
        <v>314</v>
      </c>
      <c r="G331" s="38"/>
      <c r="H331" s="38"/>
      <c r="I331" s="138"/>
      <c r="J331" s="38"/>
      <c r="K331" s="38"/>
      <c r="L331" s="42"/>
      <c r="M331" s="237"/>
      <c r="N331" s="85"/>
      <c r="O331" s="85"/>
      <c r="P331" s="85"/>
      <c r="Q331" s="85"/>
      <c r="R331" s="85"/>
      <c r="S331" s="85"/>
      <c r="T331" s="86"/>
      <c r="AT331" s="16" t="s">
        <v>155</v>
      </c>
      <c r="AU331" s="16" t="s">
        <v>87</v>
      </c>
    </row>
    <row r="332" s="12" customFormat="1">
      <c r="B332" s="238"/>
      <c r="C332" s="239"/>
      <c r="D332" s="235" t="s">
        <v>157</v>
      </c>
      <c r="E332" s="240" t="s">
        <v>1</v>
      </c>
      <c r="F332" s="241" t="s">
        <v>158</v>
      </c>
      <c r="G332" s="239"/>
      <c r="H332" s="240" t="s">
        <v>1</v>
      </c>
      <c r="I332" s="242"/>
      <c r="J332" s="239"/>
      <c r="K332" s="239"/>
      <c r="L332" s="243"/>
      <c r="M332" s="244"/>
      <c r="N332" s="245"/>
      <c r="O332" s="245"/>
      <c r="P332" s="245"/>
      <c r="Q332" s="245"/>
      <c r="R332" s="245"/>
      <c r="S332" s="245"/>
      <c r="T332" s="246"/>
      <c r="AT332" s="247" t="s">
        <v>157</v>
      </c>
      <c r="AU332" s="247" t="s">
        <v>87</v>
      </c>
      <c r="AV332" s="12" t="s">
        <v>8</v>
      </c>
      <c r="AW332" s="12" t="s">
        <v>33</v>
      </c>
      <c r="AX332" s="12" t="s">
        <v>78</v>
      </c>
      <c r="AY332" s="247" t="s">
        <v>145</v>
      </c>
    </row>
    <row r="333" s="13" customFormat="1">
      <c r="B333" s="248"/>
      <c r="C333" s="249"/>
      <c r="D333" s="235" t="s">
        <v>157</v>
      </c>
      <c r="E333" s="250" t="s">
        <v>1</v>
      </c>
      <c r="F333" s="251" t="s">
        <v>233</v>
      </c>
      <c r="G333" s="249"/>
      <c r="H333" s="252">
        <v>12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AT333" s="258" t="s">
        <v>157</v>
      </c>
      <c r="AU333" s="258" t="s">
        <v>87</v>
      </c>
      <c r="AV333" s="13" t="s">
        <v>87</v>
      </c>
      <c r="AW333" s="13" t="s">
        <v>33</v>
      </c>
      <c r="AX333" s="13" t="s">
        <v>78</v>
      </c>
      <c r="AY333" s="258" t="s">
        <v>145</v>
      </c>
    </row>
    <row r="334" s="14" customFormat="1">
      <c r="B334" s="259"/>
      <c r="C334" s="260"/>
      <c r="D334" s="235" t="s">
        <v>157</v>
      </c>
      <c r="E334" s="261" t="s">
        <v>1</v>
      </c>
      <c r="F334" s="262" t="s">
        <v>161</v>
      </c>
      <c r="G334" s="260"/>
      <c r="H334" s="263">
        <v>12</v>
      </c>
      <c r="I334" s="264"/>
      <c r="J334" s="260"/>
      <c r="K334" s="260"/>
      <c r="L334" s="265"/>
      <c r="M334" s="266"/>
      <c r="N334" s="267"/>
      <c r="O334" s="267"/>
      <c r="P334" s="267"/>
      <c r="Q334" s="267"/>
      <c r="R334" s="267"/>
      <c r="S334" s="267"/>
      <c r="T334" s="268"/>
      <c r="AT334" s="269" t="s">
        <v>157</v>
      </c>
      <c r="AU334" s="269" t="s">
        <v>87</v>
      </c>
      <c r="AV334" s="14" t="s">
        <v>153</v>
      </c>
      <c r="AW334" s="14" t="s">
        <v>33</v>
      </c>
      <c r="AX334" s="14" t="s">
        <v>8</v>
      </c>
      <c r="AY334" s="269" t="s">
        <v>145</v>
      </c>
    </row>
    <row r="335" s="1" customFormat="1" ht="24" customHeight="1">
      <c r="B335" s="37"/>
      <c r="C335" s="222" t="s">
        <v>315</v>
      </c>
      <c r="D335" s="222" t="s">
        <v>148</v>
      </c>
      <c r="E335" s="223" t="s">
        <v>316</v>
      </c>
      <c r="F335" s="224" t="s">
        <v>317</v>
      </c>
      <c r="G335" s="225" t="s">
        <v>181</v>
      </c>
      <c r="H335" s="226">
        <v>14.1</v>
      </c>
      <c r="I335" s="227"/>
      <c r="J335" s="228">
        <f>ROUND(I335*H335,0)</f>
        <v>0</v>
      </c>
      <c r="K335" s="224" t="s">
        <v>152</v>
      </c>
      <c r="L335" s="42"/>
      <c r="M335" s="229" t="s">
        <v>1</v>
      </c>
      <c r="N335" s="230" t="s">
        <v>43</v>
      </c>
      <c r="O335" s="85"/>
      <c r="P335" s="231">
        <f>O335*H335</f>
        <v>0</v>
      </c>
      <c r="Q335" s="231">
        <v>0.0015</v>
      </c>
      <c r="R335" s="231">
        <f>Q335*H335</f>
        <v>0.021149999999999999</v>
      </c>
      <c r="S335" s="231">
        <v>0</v>
      </c>
      <c r="T335" s="232">
        <f>S335*H335</f>
        <v>0</v>
      </c>
      <c r="AR335" s="233" t="s">
        <v>153</v>
      </c>
      <c r="AT335" s="233" t="s">
        <v>148</v>
      </c>
      <c r="AU335" s="233" t="s">
        <v>87</v>
      </c>
      <c r="AY335" s="16" t="s">
        <v>145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6" t="s">
        <v>8</v>
      </c>
      <c r="BK335" s="234">
        <f>ROUND(I335*H335,0)</f>
        <v>0</v>
      </c>
      <c r="BL335" s="16" t="s">
        <v>153</v>
      </c>
      <c r="BM335" s="233" t="s">
        <v>318</v>
      </c>
    </row>
    <row r="336" s="1" customFormat="1">
      <c r="B336" s="37"/>
      <c r="C336" s="38"/>
      <c r="D336" s="235" t="s">
        <v>155</v>
      </c>
      <c r="E336" s="38"/>
      <c r="F336" s="236" t="s">
        <v>319</v>
      </c>
      <c r="G336" s="38"/>
      <c r="H336" s="38"/>
      <c r="I336" s="138"/>
      <c r="J336" s="38"/>
      <c r="K336" s="38"/>
      <c r="L336" s="42"/>
      <c r="M336" s="237"/>
      <c r="N336" s="85"/>
      <c r="O336" s="85"/>
      <c r="P336" s="85"/>
      <c r="Q336" s="85"/>
      <c r="R336" s="85"/>
      <c r="S336" s="85"/>
      <c r="T336" s="86"/>
      <c r="AT336" s="16" t="s">
        <v>155</v>
      </c>
      <c r="AU336" s="16" t="s">
        <v>87</v>
      </c>
    </row>
    <row r="337" s="12" customFormat="1">
      <c r="B337" s="238"/>
      <c r="C337" s="239"/>
      <c r="D337" s="235" t="s">
        <v>157</v>
      </c>
      <c r="E337" s="240" t="s">
        <v>1</v>
      </c>
      <c r="F337" s="241" t="s">
        <v>158</v>
      </c>
      <c r="G337" s="239"/>
      <c r="H337" s="240" t="s">
        <v>1</v>
      </c>
      <c r="I337" s="242"/>
      <c r="J337" s="239"/>
      <c r="K337" s="239"/>
      <c r="L337" s="243"/>
      <c r="M337" s="244"/>
      <c r="N337" s="245"/>
      <c r="O337" s="245"/>
      <c r="P337" s="245"/>
      <c r="Q337" s="245"/>
      <c r="R337" s="245"/>
      <c r="S337" s="245"/>
      <c r="T337" s="246"/>
      <c r="AT337" s="247" t="s">
        <v>157</v>
      </c>
      <c r="AU337" s="247" t="s">
        <v>87</v>
      </c>
      <c r="AV337" s="12" t="s">
        <v>8</v>
      </c>
      <c r="AW337" s="12" t="s">
        <v>33</v>
      </c>
      <c r="AX337" s="12" t="s">
        <v>78</v>
      </c>
      <c r="AY337" s="247" t="s">
        <v>145</v>
      </c>
    </row>
    <row r="338" s="13" customFormat="1">
      <c r="B338" s="248"/>
      <c r="C338" s="249"/>
      <c r="D338" s="235" t="s">
        <v>157</v>
      </c>
      <c r="E338" s="250" t="s">
        <v>1</v>
      </c>
      <c r="F338" s="251" t="s">
        <v>320</v>
      </c>
      <c r="G338" s="249"/>
      <c r="H338" s="252">
        <v>14.1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AT338" s="258" t="s">
        <v>157</v>
      </c>
      <c r="AU338" s="258" t="s">
        <v>87</v>
      </c>
      <c r="AV338" s="13" t="s">
        <v>87</v>
      </c>
      <c r="AW338" s="13" t="s">
        <v>33</v>
      </c>
      <c r="AX338" s="13" t="s">
        <v>78</v>
      </c>
      <c r="AY338" s="258" t="s">
        <v>145</v>
      </c>
    </row>
    <row r="339" s="14" customFormat="1">
      <c r="B339" s="259"/>
      <c r="C339" s="260"/>
      <c r="D339" s="235" t="s">
        <v>157</v>
      </c>
      <c r="E339" s="261" t="s">
        <v>1</v>
      </c>
      <c r="F339" s="262" t="s">
        <v>161</v>
      </c>
      <c r="G339" s="260"/>
      <c r="H339" s="263">
        <v>14.1</v>
      </c>
      <c r="I339" s="264"/>
      <c r="J339" s="260"/>
      <c r="K339" s="260"/>
      <c r="L339" s="265"/>
      <c r="M339" s="266"/>
      <c r="N339" s="267"/>
      <c r="O339" s="267"/>
      <c r="P339" s="267"/>
      <c r="Q339" s="267"/>
      <c r="R339" s="267"/>
      <c r="S339" s="267"/>
      <c r="T339" s="268"/>
      <c r="AT339" s="269" t="s">
        <v>157</v>
      </c>
      <c r="AU339" s="269" t="s">
        <v>87</v>
      </c>
      <c r="AV339" s="14" t="s">
        <v>153</v>
      </c>
      <c r="AW339" s="14" t="s">
        <v>33</v>
      </c>
      <c r="AX339" s="14" t="s">
        <v>8</v>
      </c>
      <c r="AY339" s="269" t="s">
        <v>145</v>
      </c>
    </row>
    <row r="340" s="1" customFormat="1" ht="16.5" customHeight="1">
      <c r="B340" s="37"/>
      <c r="C340" s="222" t="s">
        <v>321</v>
      </c>
      <c r="D340" s="222" t="s">
        <v>148</v>
      </c>
      <c r="E340" s="223" t="s">
        <v>322</v>
      </c>
      <c r="F340" s="224" t="s">
        <v>323</v>
      </c>
      <c r="G340" s="225" t="s">
        <v>168</v>
      </c>
      <c r="H340" s="226">
        <v>12.204000000000001</v>
      </c>
      <c r="I340" s="227"/>
      <c r="J340" s="228">
        <f>ROUND(I340*H340,0)</f>
        <v>0</v>
      </c>
      <c r="K340" s="224" t="s">
        <v>152</v>
      </c>
      <c r="L340" s="42"/>
      <c r="M340" s="229" t="s">
        <v>1</v>
      </c>
      <c r="N340" s="230" t="s">
        <v>43</v>
      </c>
      <c r="O340" s="85"/>
      <c r="P340" s="231">
        <f>O340*H340</f>
        <v>0</v>
      </c>
      <c r="Q340" s="231">
        <v>0</v>
      </c>
      <c r="R340" s="231">
        <f>Q340*H340</f>
        <v>0</v>
      </c>
      <c r="S340" s="231">
        <v>0</v>
      </c>
      <c r="T340" s="232">
        <f>S340*H340</f>
        <v>0</v>
      </c>
      <c r="AR340" s="233" t="s">
        <v>153</v>
      </c>
      <c r="AT340" s="233" t="s">
        <v>148</v>
      </c>
      <c r="AU340" s="233" t="s">
        <v>87</v>
      </c>
      <c r="AY340" s="16" t="s">
        <v>145</v>
      </c>
      <c r="BE340" s="234">
        <f>IF(N340="základní",J340,0)</f>
        <v>0</v>
      </c>
      <c r="BF340" s="234">
        <f>IF(N340="snížená",J340,0)</f>
        <v>0</v>
      </c>
      <c r="BG340" s="234">
        <f>IF(N340="zákl. přenesená",J340,0)</f>
        <v>0</v>
      </c>
      <c r="BH340" s="234">
        <f>IF(N340="sníž. přenesená",J340,0)</f>
        <v>0</v>
      </c>
      <c r="BI340" s="234">
        <f>IF(N340="nulová",J340,0)</f>
        <v>0</v>
      </c>
      <c r="BJ340" s="16" t="s">
        <v>8</v>
      </c>
      <c r="BK340" s="234">
        <f>ROUND(I340*H340,0)</f>
        <v>0</v>
      </c>
      <c r="BL340" s="16" t="s">
        <v>153</v>
      </c>
      <c r="BM340" s="233" t="s">
        <v>324</v>
      </c>
    </row>
    <row r="341" s="1" customFormat="1">
      <c r="B341" s="37"/>
      <c r="C341" s="38"/>
      <c r="D341" s="235" t="s">
        <v>155</v>
      </c>
      <c r="E341" s="38"/>
      <c r="F341" s="236" t="s">
        <v>325</v>
      </c>
      <c r="G341" s="38"/>
      <c r="H341" s="38"/>
      <c r="I341" s="138"/>
      <c r="J341" s="38"/>
      <c r="K341" s="38"/>
      <c r="L341" s="42"/>
      <c r="M341" s="237"/>
      <c r="N341" s="85"/>
      <c r="O341" s="85"/>
      <c r="P341" s="85"/>
      <c r="Q341" s="85"/>
      <c r="R341" s="85"/>
      <c r="S341" s="85"/>
      <c r="T341" s="86"/>
      <c r="AT341" s="16" t="s">
        <v>155</v>
      </c>
      <c r="AU341" s="16" t="s">
        <v>87</v>
      </c>
    </row>
    <row r="342" s="12" customFormat="1">
      <c r="B342" s="238"/>
      <c r="C342" s="239"/>
      <c r="D342" s="235" t="s">
        <v>157</v>
      </c>
      <c r="E342" s="240" t="s">
        <v>1</v>
      </c>
      <c r="F342" s="241" t="s">
        <v>158</v>
      </c>
      <c r="G342" s="239"/>
      <c r="H342" s="240" t="s">
        <v>1</v>
      </c>
      <c r="I342" s="242"/>
      <c r="J342" s="239"/>
      <c r="K342" s="239"/>
      <c r="L342" s="243"/>
      <c r="M342" s="244"/>
      <c r="N342" s="245"/>
      <c r="O342" s="245"/>
      <c r="P342" s="245"/>
      <c r="Q342" s="245"/>
      <c r="R342" s="245"/>
      <c r="S342" s="245"/>
      <c r="T342" s="246"/>
      <c r="AT342" s="247" t="s">
        <v>157</v>
      </c>
      <c r="AU342" s="247" t="s">
        <v>87</v>
      </c>
      <c r="AV342" s="12" t="s">
        <v>8</v>
      </c>
      <c r="AW342" s="12" t="s">
        <v>33</v>
      </c>
      <c r="AX342" s="12" t="s">
        <v>78</v>
      </c>
      <c r="AY342" s="247" t="s">
        <v>145</v>
      </c>
    </row>
    <row r="343" s="13" customFormat="1">
      <c r="B343" s="248"/>
      <c r="C343" s="249"/>
      <c r="D343" s="235" t="s">
        <v>157</v>
      </c>
      <c r="E343" s="250" t="s">
        <v>1</v>
      </c>
      <c r="F343" s="251" t="s">
        <v>326</v>
      </c>
      <c r="G343" s="249"/>
      <c r="H343" s="252">
        <v>12.204000000000001</v>
      </c>
      <c r="I343" s="253"/>
      <c r="J343" s="249"/>
      <c r="K343" s="249"/>
      <c r="L343" s="254"/>
      <c r="M343" s="255"/>
      <c r="N343" s="256"/>
      <c r="O343" s="256"/>
      <c r="P343" s="256"/>
      <c r="Q343" s="256"/>
      <c r="R343" s="256"/>
      <c r="S343" s="256"/>
      <c r="T343" s="257"/>
      <c r="AT343" s="258" t="s">
        <v>157</v>
      </c>
      <c r="AU343" s="258" t="s">
        <v>87</v>
      </c>
      <c r="AV343" s="13" t="s">
        <v>87</v>
      </c>
      <c r="AW343" s="13" t="s">
        <v>33</v>
      </c>
      <c r="AX343" s="13" t="s">
        <v>78</v>
      </c>
      <c r="AY343" s="258" t="s">
        <v>145</v>
      </c>
    </row>
    <row r="344" s="14" customFormat="1">
      <c r="B344" s="259"/>
      <c r="C344" s="260"/>
      <c r="D344" s="235" t="s">
        <v>157</v>
      </c>
      <c r="E344" s="261" t="s">
        <v>1</v>
      </c>
      <c r="F344" s="262" t="s">
        <v>161</v>
      </c>
      <c r="G344" s="260"/>
      <c r="H344" s="263">
        <v>12.204000000000001</v>
      </c>
      <c r="I344" s="264"/>
      <c r="J344" s="260"/>
      <c r="K344" s="260"/>
      <c r="L344" s="265"/>
      <c r="M344" s="266"/>
      <c r="N344" s="267"/>
      <c r="O344" s="267"/>
      <c r="P344" s="267"/>
      <c r="Q344" s="267"/>
      <c r="R344" s="267"/>
      <c r="S344" s="267"/>
      <c r="T344" s="268"/>
      <c r="AT344" s="269" t="s">
        <v>157</v>
      </c>
      <c r="AU344" s="269" t="s">
        <v>87</v>
      </c>
      <c r="AV344" s="14" t="s">
        <v>153</v>
      </c>
      <c r="AW344" s="14" t="s">
        <v>33</v>
      </c>
      <c r="AX344" s="14" t="s">
        <v>8</v>
      </c>
      <c r="AY344" s="269" t="s">
        <v>145</v>
      </c>
    </row>
    <row r="345" s="1" customFormat="1" ht="24" customHeight="1">
      <c r="B345" s="37"/>
      <c r="C345" s="222" t="s">
        <v>327</v>
      </c>
      <c r="D345" s="222" t="s">
        <v>148</v>
      </c>
      <c r="E345" s="223" t="s">
        <v>328</v>
      </c>
      <c r="F345" s="224" t="s">
        <v>329</v>
      </c>
      <c r="G345" s="225" t="s">
        <v>330</v>
      </c>
      <c r="H345" s="226">
        <v>0.14000000000000001</v>
      </c>
      <c r="I345" s="227"/>
      <c r="J345" s="228">
        <f>ROUND(I345*H345,0)</f>
        <v>0</v>
      </c>
      <c r="K345" s="224" t="s">
        <v>152</v>
      </c>
      <c r="L345" s="42"/>
      <c r="M345" s="229" t="s">
        <v>1</v>
      </c>
      <c r="N345" s="230" t="s">
        <v>43</v>
      </c>
      <c r="O345" s="85"/>
      <c r="P345" s="231">
        <f>O345*H345</f>
        <v>0</v>
      </c>
      <c r="Q345" s="231">
        <v>2.45329</v>
      </c>
      <c r="R345" s="231">
        <f>Q345*H345</f>
        <v>0.3434606</v>
      </c>
      <c r="S345" s="231">
        <v>0</v>
      </c>
      <c r="T345" s="232">
        <f>S345*H345</f>
        <v>0</v>
      </c>
      <c r="AR345" s="233" t="s">
        <v>153</v>
      </c>
      <c r="AT345" s="233" t="s">
        <v>148</v>
      </c>
      <c r="AU345" s="233" t="s">
        <v>87</v>
      </c>
      <c r="AY345" s="16" t="s">
        <v>145</v>
      </c>
      <c r="BE345" s="234">
        <f>IF(N345="základní",J345,0)</f>
        <v>0</v>
      </c>
      <c r="BF345" s="234">
        <f>IF(N345="snížená",J345,0)</f>
        <v>0</v>
      </c>
      <c r="BG345" s="234">
        <f>IF(N345="zákl. přenesená",J345,0)</f>
        <v>0</v>
      </c>
      <c r="BH345" s="234">
        <f>IF(N345="sníž. přenesená",J345,0)</f>
        <v>0</v>
      </c>
      <c r="BI345" s="234">
        <f>IF(N345="nulová",J345,0)</f>
        <v>0</v>
      </c>
      <c r="BJ345" s="16" t="s">
        <v>8</v>
      </c>
      <c r="BK345" s="234">
        <f>ROUND(I345*H345,0)</f>
        <v>0</v>
      </c>
      <c r="BL345" s="16" t="s">
        <v>153</v>
      </c>
      <c r="BM345" s="233" t="s">
        <v>331</v>
      </c>
    </row>
    <row r="346" s="1" customFormat="1">
      <c r="B346" s="37"/>
      <c r="C346" s="38"/>
      <c r="D346" s="235" t="s">
        <v>155</v>
      </c>
      <c r="E346" s="38"/>
      <c r="F346" s="236" t="s">
        <v>332</v>
      </c>
      <c r="G346" s="38"/>
      <c r="H346" s="38"/>
      <c r="I346" s="138"/>
      <c r="J346" s="38"/>
      <c r="K346" s="38"/>
      <c r="L346" s="42"/>
      <c r="M346" s="237"/>
      <c r="N346" s="85"/>
      <c r="O346" s="85"/>
      <c r="P346" s="85"/>
      <c r="Q346" s="85"/>
      <c r="R346" s="85"/>
      <c r="S346" s="85"/>
      <c r="T346" s="86"/>
      <c r="AT346" s="16" t="s">
        <v>155</v>
      </c>
      <c r="AU346" s="16" t="s">
        <v>87</v>
      </c>
    </row>
    <row r="347" s="12" customFormat="1">
      <c r="B347" s="238"/>
      <c r="C347" s="239"/>
      <c r="D347" s="235" t="s">
        <v>157</v>
      </c>
      <c r="E347" s="240" t="s">
        <v>1</v>
      </c>
      <c r="F347" s="241" t="s">
        <v>158</v>
      </c>
      <c r="G347" s="239"/>
      <c r="H347" s="240" t="s">
        <v>1</v>
      </c>
      <c r="I347" s="242"/>
      <c r="J347" s="239"/>
      <c r="K347" s="239"/>
      <c r="L347" s="243"/>
      <c r="M347" s="244"/>
      <c r="N347" s="245"/>
      <c r="O347" s="245"/>
      <c r="P347" s="245"/>
      <c r="Q347" s="245"/>
      <c r="R347" s="245"/>
      <c r="S347" s="245"/>
      <c r="T347" s="246"/>
      <c r="AT347" s="247" t="s">
        <v>157</v>
      </c>
      <c r="AU347" s="247" t="s">
        <v>87</v>
      </c>
      <c r="AV347" s="12" t="s">
        <v>8</v>
      </c>
      <c r="AW347" s="12" t="s">
        <v>33</v>
      </c>
      <c r="AX347" s="12" t="s">
        <v>78</v>
      </c>
      <c r="AY347" s="247" t="s">
        <v>145</v>
      </c>
    </row>
    <row r="348" s="12" customFormat="1">
      <c r="B348" s="238"/>
      <c r="C348" s="239"/>
      <c r="D348" s="235" t="s">
        <v>157</v>
      </c>
      <c r="E348" s="240" t="s">
        <v>1</v>
      </c>
      <c r="F348" s="241" t="s">
        <v>198</v>
      </c>
      <c r="G348" s="239"/>
      <c r="H348" s="240" t="s">
        <v>1</v>
      </c>
      <c r="I348" s="242"/>
      <c r="J348" s="239"/>
      <c r="K348" s="239"/>
      <c r="L348" s="243"/>
      <c r="M348" s="244"/>
      <c r="N348" s="245"/>
      <c r="O348" s="245"/>
      <c r="P348" s="245"/>
      <c r="Q348" s="245"/>
      <c r="R348" s="245"/>
      <c r="S348" s="245"/>
      <c r="T348" s="246"/>
      <c r="AT348" s="247" t="s">
        <v>157</v>
      </c>
      <c r="AU348" s="247" t="s">
        <v>87</v>
      </c>
      <c r="AV348" s="12" t="s">
        <v>8</v>
      </c>
      <c r="AW348" s="12" t="s">
        <v>33</v>
      </c>
      <c r="AX348" s="12" t="s">
        <v>78</v>
      </c>
      <c r="AY348" s="247" t="s">
        <v>145</v>
      </c>
    </row>
    <row r="349" s="13" customFormat="1">
      <c r="B349" s="248"/>
      <c r="C349" s="249"/>
      <c r="D349" s="235" t="s">
        <v>157</v>
      </c>
      <c r="E349" s="250" t="s">
        <v>1</v>
      </c>
      <c r="F349" s="251" t="s">
        <v>333</v>
      </c>
      <c r="G349" s="249"/>
      <c r="H349" s="252">
        <v>0.14000000000000001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AT349" s="258" t="s">
        <v>157</v>
      </c>
      <c r="AU349" s="258" t="s">
        <v>87</v>
      </c>
      <c r="AV349" s="13" t="s">
        <v>87</v>
      </c>
      <c r="AW349" s="13" t="s">
        <v>33</v>
      </c>
      <c r="AX349" s="13" t="s">
        <v>78</v>
      </c>
      <c r="AY349" s="258" t="s">
        <v>145</v>
      </c>
    </row>
    <row r="350" s="14" customFormat="1">
      <c r="B350" s="259"/>
      <c r="C350" s="260"/>
      <c r="D350" s="235" t="s">
        <v>157</v>
      </c>
      <c r="E350" s="261" t="s">
        <v>1</v>
      </c>
      <c r="F350" s="262" t="s">
        <v>161</v>
      </c>
      <c r="G350" s="260"/>
      <c r="H350" s="263">
        <v>0.14000000000000001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AT350" s="269" t="s">
        <v>157</v>
      </c>
      <c r="AU350" s="269" t="s">
        <v>87</v>
      </c>
      <c r="AV350" s="14" t="s">
        <v>153</v>
      </c>
      <c r="AW350" s="14" t="s">
        <v>33</v>
      </c>
      <c r="AX350" s="14" t="s">
        <v>8</v>
      </c>
      <c r="AY350" s="269" t="s">
        <v>145</v>
      </c>
    </row>
    <row r="351" s="1" customFormat="1" ht="24" customHeight="1">
      <c r="B351" s="37"/>
      <c r="C351" s="222" t="s">
        <v>334</v>
      </c>
      <c r="D351" s="222" t="s">
        <v>148</v>
      </c>
      <c r="E351" s="223" t="s">
        <v>335</v>
      </c>
      <c r="F351" s="224" t="s">
        <v>336</v>
      </c>
      <c r="G351" s="225" t="s">
        <v>330</v>
      </c>
      <c r="H351" s="226">
        <v>0.14000000000000001</v>
      </c>
      <c r="I351" s="227"/>
      <c r="J351" s="228">
        <f>ROUND(I351*H351,0)</f>
        <v>0</v>
      </c>
      <c r="K351" s="224" t="s">
        <v>152</v>
      </c>
      <c r="L351" s="42"/>
      <c r="M351" s="229" t="s">
        <v>1</v>
      </c>
      <c r="N351" s="230" t="s">
        <v>43</v>
      </c>
      <c r="O351" s="85"/>
      <c r="P351" s="231">
        <f>O351*H351</f>
        <v>0</v>
      </c>
      <c r="Q351" s="231">
        <v>0</v>
      </c>
      <c r="R351" s="231">
        <f>Q351*H351</f>
        <v>0</v>
      </c>
      <c r="S351" s="231">
        <v>0</v>
      </c>
      <c r="T351" s="232">
        <f>S351*H351</f>
        <v>0</v>
      </c>
      <c r="AR351" s="233" t="s">
        <v>153</v>
      </c>
      <c r="AT351" s="233" t="s">
        <v>148</v>
      </c>
      <c r="AU351" s="233" t="s">
        <v>87</v>
      </c>
      <c r="AY351" s="16" t="s">
        <v>145</v>
      </c>
      <c r="BE351" s="234">
        <f>IF(N351="základní",J351,0)</f>
        <v>0</v>
      </c>
      <c r="BF351" s="234">
        <f>IF(N351="snížená",J351,0)</f>
        <v>0</v>
      </c>
      <c r="BG351" s="234">
        <f>IF(N351="zákl. přenesená",J351,0)</f>
        <v>0</v>
      </c>
      <c r="BH351" s="234">
        <f>IF(N351="sníž. přenesená",J351,0)</f>
        <v>0</v>
      </c>
      <c r="BI351" s="234">
        <f>IF(N351="nulová",J351,0)</f>
        <v>0</v>
      </c>
      <c r="BJ351" s="16" t="s">
        <v>8</v>
      </c>
      <c r="BK351" s="234">
        <f>ROUND(I351*H351,0)</f>
        <v>0</v>
      </c>
      <c r="BL351" s="16" t="s">
        <v>153</v>
      </c>
      <c r="BM351" s="233" t="s">
        <v>337</v>
      </c>
    </row>
    <row r="352" s="1" customFormat="1">
      <c r="B352" s="37"/>
      <c r="C352" s="38"/>
      <c r="D352" s="235" t="s">
        <v>155</v>
      </c>
      <c r="E352" s="38"/>
      <c r="F352" s="236" t="s">
        <v>338</v>
      </c>
      <c r="G352" s="38"/>
      <c r="H352" s="38"/>
      <c r="I352" s="138"/>
      <c r="J352" s="38"/>
      <c r="K352" s="38"/>
      <c r="L352" s="42"/>
      <c r="M352" s="237"/>
      <c r="N352" s="85"/>
      <c r="O352" s="85"/>
      <c r="P352" s="85"/>
      <c r="Q352" s="85"/>
      <c r="R352" s="85"/>
      <c r="S352" s="85"/>
      <c r="T352" s="86"/>
      <c r="AT352" s="16" t="s">
        <v>155</v>
      </c>
      <c r="AU352" s="16" t="s">
        <v>87</v>
      </c>
    </row>
    <row r="353" s="12" customFormat="1">
      <c r="B353" s="238"/>
      <c r="C353" s="239"/>
      <c r="D353" s="235" t="s">
        <v>157</v>
      </c>
      <c r="E353" s="240" t="s">
        <v>1</v>
      </c>
      <c r="F353" s="241" t="s">
        <v>158</v>
      </c>
      <c r="G353" s="239"/>
      <c r="H353" s="240" t="s">
        <v>1</v>
      </c>
      <c r="I353" s="242"/>
      <c r="J353" s="239"/>
      <c r="K353" s="239"/>
      <c r="L353" s="243"/>
      <c r="M353" s="244"/>
      <c r="N353" s="245"/>
      <c r="O353" s="245"/>
      <c r="P353" s="245"/>
      <c r="Q353" s="245"/>
      <c r="R353" s="245"/>
      <c r="S353" s="245"/>
      <c r="T353" s="246"/>
      <c r="AT353" s="247" t="s">
        <v>157</v>
      </c>
      <c r="AU353" s="247" t="s">
        <v>87</v>
      </c>
      <c r="AV353" s="12" t="s">
        <v>8</v>
      </c>
      <c r="AW353" s="12" t="s">
        <v>33</v>
      </c>
      <c r="AX353" s="12" t="s">
        <v>78</v>
      </c>
      <c r="AY353" s="247" t="s">
        <v>145</v>
      </c>
    </row>
    <row r="354" s="12" customFormat="1">
      <c r="B354" s="238"/>
      <c r="C354" s="239"/>
      <c r="D354" s="235" t="s">
        <v>157</v>
      </c>
      <c r="E354" s="240" t="s">
        <v>1</v>
      </c>
      <c r="F354" s="241" t="s">
        <v>198</v>
      </c>
      <c r="G354" s="239"/>
      <c r="H354" s="240" t="s">
        <v>1</v>
      </c>
      <c r="I354" s="242"/>
      <c r="J354" s="239"/>
      <c r="K354" s="239"/>
      <c r="L354" s="243"/>
      <c r="M354" s="244"/>
      <c r="N354" s="245"/>
      <c r="O354" s="245"/>
      <c r="P354" s="245"/>
      <c r="Q354" s="245"/>
      <c r="R354" s="245"/>
      <c r="S354" s="245"/>
      <c r="T354" s="246"/>
      <c r="AT354" s="247" t="s">
        <v>157</v>
      </c>
      <c r="AU354" s="247" t="s">
        <v>87</v>
      </c>
      <c r="AV354" s="12" t="s">
        <v>8</v>
      </c>
      <c r="AW354" s="12" t="s">
        <v>33</v>
      </c>
      <c r="AX354" s="12" t="s">
        <v>78</v>
      </c>
      <c r="AY354" s="247" t="s">
        <v>145</v>
      </c>
    </row>
    <row r="355" s="13" customFormat="1">
      <c r="B355" s="248"/>
      <c r="C355" s="249"/>
      <c r="D355" s="235" t="s">
        <v>157</v>
      </c>
      <c r="E355" s="250" t="s">
        <v>1</v>
      </c>
      <c r="F355" s="251" t="s">
        <v>333</v>
      </c>
      <c r="G355" s="249"/>
      <c r="H355" s="252">
        <v>0.14000000000000001</v>
      </c>
      <c r="I355" s="253"/>
      <c r="J355" s="249"/>
      <c r="K355" s="249"/>
      <c r="L355" s="254"/>
      <c r="M355" s="255"/>
      <c r="N355" s="256"/>
      <c r="O355" s="256"/>
      <c r="P355" s="256"/>
      <c r="Q355" s="256"/>
      <c r="R355" s="256"/>
      <c r="S355" s="256"/>
      <c r="T355" s="257"/>
      <c r="AT355" s="258" t="s">
        <v>157</v>
      </c>
      <c r="AU355" s="258" t="s">
        <v>87</v>
      </c>
      <c r="AV355" s="13" t="s">
        <v>87</v>
      </c>
      <c r="AW355" s="13" t="s">
        <v>33</v>
      </c>
      <c r="AX355" s="13" t="s">
        <v>78</v>
      </c>
      <c r="AY355" s="258" t="s">
        <v>145</v>
      </c>
    </row>
    <row r="356" s="14" customFormat="1">
      <c r="B356" s="259"/>
      <c r="C356" s="260"/>
      <c r="D356" s="235" t="s">
        <v>157</v>
      </c>
      <c r="E356" s="261" t="s">
        <v>1</v>
      </c>
      <c r="F356" s="262" t="s">
        <v>161</v>
      </c>
      <c r="G356" s="260"/>
      <c r="H356" s="263">
        <v>0.14000000000000001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AT356" s="269" t="s">
        <v>157</v>
      </c>
      <c r="AU356" s="269" t="s">
        <v>87</v>
      </c>
      <c r="AV356" s="14" t="s">
        <v>153</v>
      </c>
      <c r="AW356" s="14" t="s">
        <v>33</v>
      </c>
      <c r="AX356" s="14" t="s">
        <v>8</v>
      </c>
      <c r="AY356" s="269" t="s">
        <v>145</v>
      </c>
    </row>
    <row r="357" s="1" customFormat="1" ht="16.5" customHeight="1">
      <c r="B357" s="37"/>
      <c r="C357" s="222" t="s">
        <v>339</v>
      </c>
      <c r="D357" s="222" t="s">
        <v>148</v>
      </c>
      <c r="E357" s="223" t="s">
        <v>340</v>
      </c>
      <c r="F357" s="224" t="s">
        <v>341</v>
      </c>
      <c r="G357" s="225" t="s">
        <v>342</v>
      </c>
      <c r="H357" s="226">
        <v>0.0050000000000000001</v>
      </c>
      <c r="I357" s="227"/>
      <c r="J357" s="228">
        <f>ROUND(I357*H357,0)</f>
        <v>0</v>
      </c>
      <c r="K357" s="224" t="s">
        <v>152</v>
      </c>
      <c r="L357" s="42"/>
      <c r="M357" s="229" t="s">
        <v>1</v>
      </c>
      <c r="N357" s="230" t="s">
        <v>43</v>
      </c>
      <c r="O357" s="85"/>
      <c r="P357" s="231">
        <f>O357*H357</f>
        <v>0</v>
      </c>
      <c r="Q357" s="231">
        <v>1.06277</v>
      </c>
      <c r="R357" s="231">
        <f>Q357*H357</f>
        <v>0.0053138500000000002</v>
      </c>
      <c r="S357" s="231">
        <v>0</v>
      </c>
      <c r="T357" s="232">
        <f>S357*H357</f>
        <v>0</v>
      </c>
      <c r="AR357" s="233" t="s">
        <v>153</v>
      </c>
      <c r="AT357" s="233" t="s">
        <v>148</v>
      </c>
      <c r="AU357" s="233" t="s">
        <v>87</v>
      </c>
      <c r="AY357" s="16" t="s">
        <v>145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6" t="s">
        <v>8</v>
      </c>
      <c r="BK357" s="234">
        <f>ROUND(I357*H357,0)</f>
        <v>0</v>
      </c>
      <c r="BL357" s="16" t="s">
        <v>153</v>
      </c>
      <c r="BM357" s="233" t="s">
        <v>343</v>
      </c>
    </row>
    <row r="358" s="1" customFormat="1">
      <c r="B358" s="37"/>
      <c r="C358" s="38"/>
      <c r="D358" s="235" t="s">
        <v>155</v>
      </c>
      <c r="E358" s="38"/>
      <c r="F358" s="236" t="s">
        <v>344</v>
      </c>
      <c r="G358" s="38"/>
      <c r="H358" s="38"/>
      <c r="I358" s="138"/>
      <c r="J358" s="38"/>
      <c r="K358" s="38"/>
      <c r="L358" s="42"/>
      <c r="M358" s="237"/>
      <c r="N358" s="85"/>
      <c r="O358" s="85"/>
      <c r="P358" s="85"/>
      <c r="Q358" s="85"/>
      <c r="R358" s="85"/>
      <c r="S358" s="85"/>
      <c r="T358" s="86"/>
      <c r="AT358" s="16" t="s">
        <v>155</v>
      </c>
      <c r="AU358" s="16" t="s">
        <v>87</v>
      </c>
    </row>
    <row r="359" s="12" customFormat="1">
      <c r="B359" s="238"/>
      <c r="C359" s="239"/>
      <c r="D359" s="235" t="s">
        <v>157</v>
      </c>
      <c r="E359" s="240" t="s">
        <v>1</v>
      </c>
      <c r="F359" s="241" t="s">
        <v>158</v>
      </c>
      <c r="G359" s="239"/>
      <c r="H359" s="240" t="s">
        <v>1</v>
      </c>
      <c r="I359" s="242"/>
      <c r="J359" s="239"/>
      <c r="K359" s="239"/>
      <c r="L359" s="243"/>
      <c r="M359" s="244"/>
      <c r="N359" s="245"/>
      <c r="O359" s="245"/>
      <c r="P359" s="245"/>
      <c r="Q359" s="245"/>
      <c r="R359" s="245"/>
      <c r="S359" s="245"/>
      <c r="T359" s="246"/>
      <c r="AT359" s="247" t="s">
        <v>157</v>
      </c>
      <c r="AU359" s="247" t="s">
        <v>87</v>
      </c>
      <c r="AV359" s="12" t="s">
        <v>8</v>
      </c>
      <c r="AW359" s="12" t="s">
        <v>33</v>
      </c>
      <c r="AX359" s="12" t="s">
        <v>78</v>
      </c>
      <c r="AY359" s="247" t="s">
        <v>145</v>
      </c>
    </row>
    <row r="360" s="12" customFormat="1">
      <c r="B360" s="238"/>
      <c r="C360" s="239"/>
      <c r="D360" s="235" t="s">
        <v>157</v>
      </c>
      <c r="E360" s="240" t="s">
        <v>1</v>
      </c>
      <c r="F360" s="241" t="s">
        <v>198</v>
      </c>
      <c r="G360" s="239"/>
      <c r="H360" s="240" t="s">
        <v>1</v>
      </c>
      <c r="I360" s="242"/>
      <c r="J360" s="239"/>
      <c r="K360" s="239"/>
      <c r="L360" s="243"/>
      <c r="M360" s="244"/>
      <c r="N360" s="245"/>
      <c r="O360" s="245"/>
      <c r="P360" s="245"/>
      <c r="Q360" s="245"/>
      <c r="R360" s="245"/>
      <c r="S360" s="245"/>
      <c r="T360" s="246"/>
      <c r="AT360" s="247" t="s">
        <v>157</v>
      </c>
      <c r="AU360" s="247" t="s">
        <v>87</v>
      </c>
      <c r="AV360" s="12" t="s">
        <v>8</v>
      </c>
      <c r="AW360" s="12" t="s">
        <v>33</v>
      </c>
      <c r="AX360" s="12" t="s">
        <v>78</v>
      </c>
      <c r="AY360" s="247" t="s">
        <v>145</v>
      </c>
    </row>
    <row r="361" s="13" customFormat="1">
      <c r="B361" s="248"/>
      <c r="C361" s="249"/>
      <c r="D361" s="235" t="s">
        <v>157</v>
      </c>
      <c r="E361" s="250" t="s">
        <v>1</v>
      </c>
      <c r="F361" s="251" t="s">
        <v>345</v>
      </c>
      <c r="G361" s="249"/>
      <c r="H361" s="252">
        <v>0.0050000000000000001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AT361" s="258" t="s">
        <v>157</v>
      </c>
      <c r="AU361" s="258" t="s">
        <v>87</v>
      </c>
      <c r="AV361" s="13" t="s">
        <v>87</v>
      </c>
      <c r="AW361" s="13" t="s">
        <v>33</v>
      </c>
      <c r="AX361" s="13" t="s">
        <v>78</v>
      </c>
      <c r="AY361" s="258" t="s">
        <v>145</v>
      </c>
    </row>
    <row r="362" s="14" customFormat="1">
      <c r="B362" s="259"/>
      <c r="C362" s="260"/>
      <c r="D362" s="235" t="s">
        <v>157</v>
      </c>
      <c r="E362" s="261" t="s">
        <v>1</v>
      </c>
      <c r="F362" s="262" t="s">
        <v>161</v>
      </c>
      <c r="G362" s="260"/>
      <c r="H362" s="263">
        <v>0.0050000000000000001</v>
      </c>
      <c r="I362" s="264"/>
      <c r="J362" s="260"/>
      <c r="K362" s="260"/>
      <c r="L362" s="265"/>
      <c r="M362" s="266"/>
      <c r="N362" s="267"/>
      <c r="O362" s="267"/>
      <c r="P362" s="267"/>
      <c r="Q362" s="267"/>
      <c r="R362" s="267"/>
      <c r="S362" s="267"/>
      <c r="T362" s="268"/>
      <c r="AT362" s="269" t="s">
        <v>157</v>
      </c>
      <c r="AU362" s="269" t="s">
        <v>87</v>
      </c>
      <c r="AV362" s="14" t="s">
        <v>153</v>
      </c>
      <c r="AW362" s="14" t="s">
        <v>33</v>
      </c>
      <c r="AX362" s="14" t="s">
        <v>8</v>
      </c>
      <c r="AY362" s="269" t="s">
        <v>145</v>
      </c>
    </row>
    <row r="363" s="1" customFormat="1" ht="24" customHeight="1">
      <c r="B363" s="37"/>
      <c r="C363" s="222" t="s">
        <v>346</v>
      </c>
      <c r="D363" s="222" t="s">
        <v>148</v>
      </c>
      <c r="E363" s="223" t="s">
        <v>347</v>
      </c>
      <c r="F363" s="224" t="s">
        <v>348</v>
      </c>
      <c r="G363" s="225" t="s">
        <v>151</v>
      </c>
      <c r="H363" s="226">
        <v>2</v>
      </c>
      <c r="I363" s="227"/>
      <c r="J363" s="228">
        <f>ROUND(I363*H363,0)</f>
        <v>0</v>
      </c>
      <c r="K363" s="224" t="s">
        <v>152</v>
      </c>
      <c r="L363" s="42"/>
      <c r="M363" s="229" t="s">
        <v>1</v>
      </c>
      <c r="N363" s="230" t="s">
        <v>43</v>
      </c>
      <c r="O363" s="85"/>
      <c r="P363" s="231">
        <f>O363*H363</f>
        <v>0</v>
      </c>
      <c r="Q363" s="231">
        <v>0.016979999999999999</v>
      </c>
      <c r="R363" s="231">
        <f>Q363*H363</f>
        <v>0.033959999999999997</v>
      </c>
      <c r="S363" s="231">
        <v>0</v>
      </c>
      <c r="T363" s="232">
        <f>S363*H363</f>
        <v>0</v>
      </c>
      <c r="AR363" s="233" t="s">
        <v>153</v>
      </c>
      <c r="AT363" s="233" t="s">
        <v>148</v>
      </c>
      <c r="AU363" s="233" t="s">
        <v>87</v>
      </c>
      <c r="AY363" s="16" t="s">
        <v>145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6" t="s">
        <v>8</v>
      </c>
      <c r="BK363" s="234">
        <f>ROUND(I363*H363,0)</f>
        <v>0</v>
      </c>
      <c r="BL363" s="16" t="s">
        <v>153</v>
      </c>
      <c r="BM363" s="233" t="s">
        <v>349</v>
      </c>
    </row>
    <row r="364" s="1" customFormat="1">
      <c r="B364" s="37"/>
      <c r="C364" s="38"/>
      <c r="D364" s="235" t="s">
        <v>155</v>
      </c>
      <c r="E364" s="38"/>
      <c r="F364" s="236" t="s">
        <v>350</v>
      </c>
      <c r="G364" s="38"/>
      <c r="H364" s="38"/>
      <c r="I364" s="138"/>
      <c r="J364" s="38"/>
      <c r="K364" s="38"/>
      <c r="L364" s="42"/>
      <c r="M364" s="237"/>
      <c r="N364" s="85"/>
      <c r="O364" s="85"/>
      <c r="P364" s="85"/>
      <c r="Q364" s="85"/>
      <c r="R364" s="85"/>
      <c r="S364" s="85"/>
      <c r="T364" s="86"/>
      <c r="AT364" s="16" t="s">
        <v>155</v>
      </c>
      <c r="AU364" s="16" t="s">
        <v>87</v>
      </c>
    </row>
    <row r="365" s="12" customFormat="1">
      <c r="B365" s="238"/>
      <c r="C365" s="239"/>
      <c r="D365" s="235" t="s">
        <v>157</v>
      </c>
      <c r="E365" s="240" t="s">
        <v>1</v>
      </c>
      <c r="F365" s="241" t="s">
        <v>158</v>
      </c>
      <c r="G365" s="239"/>
      <c r="H365" s="240" t="s">
        <v>1</v>
      </c>
      <c r="I365" s="242"/>
      <c r="J365" s="239"/>
      <c r="K365" s="239"/>
      <c r="L365" s="243"/>
      <c r="M365" s="244"/>
      <c r="N365" s="245"/>
      <c r="O365" s="245"/>
      <c r="P365" s="245"/>
      <c r="Q365" s="245"/>
      <c r="R365" s="245"/>
      <c r="S365" s="245"/>
      <c r="T365" s="246"/>
      <c r="AT365" s="247" t="s">
        <v>157</v>
      </c>
      <c r="AU365" s="247" t="s">
        <v>87</v>
      </c>
      <c r="AV365" s="12" t="s">
        <v>8</v>
      </c>
      <c r="AW365" s="12" t="s">
        <v>33</v>
      </c>
      <c r="AX365" s="12" t="s">
        <v>78</v>
      </c>
      <c r="AY365" s="247" t="s">
        <v>145</v>
      </c>
    </row>
    <row r="366" s="12" customFormat="1">
      <c r="B366" s="238"/>
      <c r="C366" s="239"/>
      <c r="D366" s="235" t="s">
        <v>157</v>
      </c>
      <c r="E366" s="240" t="s">
        <v>1</v>
      </c>
      <c r="F366" s="241" t="s">
        <v>159</v>
      </c>
      <c r="G366" s="239"/>
      <c r="H366" s="240" t="s">
        <v>1</v>
      </c>
      <c r="I366" s="242"/>
      <c r="J366" s="239"/>
      <c r="K366" s="239"/>
      <c r="L366" s="243"/>
      <c r="M366" s="244"/>
      <c r="N366" s="245"/>
      <c r="O366" s="245"/>
      <c r="P366" s="245"/>
      <c r="Q366" s="245"/>
      <c r="R366" s="245"/>
      <c r="S366" s="245"/>
      <c r="T366" s="246"/>
      <c r="AT366" s="247" t="s">
        <v>157</v>
      </c>
      <c r="AU366" s="247" t="s">
        <v>87</v>
      </c>
      <c r="AV366" s="12" t="s">
        <v>8</v>
      </c>
      <c r="AW366" s="12" t="s">
        <v>33</v>
      </c>
      <c r="AX366" s="12" t="s">
        <v>78</v>
      </c>
      <c r="AY366" s="247" t="s">
        <v>145</v>
      </c>
    </row>
    <row r="367" s="13" customFormat="1">
      <c r="B367" s="248"/>
      <c r="C367" s="249"/>
      <c r="D367" s="235" t="s">
        <v>157</v>
      </c>
      <c r="E367" s="250" t="s">
        <v>1</v>
      </c>
      <c r="F367" s="251" t="s">
        <v>160</v>
      </c>
      <c r="G367" s="249"/>
      <c r="H367" s="252">
        <v>2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AT367" s="258" t="s">
        <v>157</v>
      </c>
      <c r="AU367" s="258" t="s">
        <v>87</v>
      </c>
      <c r="AV367" s="13" t="s">
        <v>87</v>
      </c>
      <c r="AW367" s="13" t="s">
        <v>33</v>
      </c>
      <c r="AX367" s="13" t="s">
        <v>78</v>
      </c>
      <c r="AY367" s="258" t="s">
        <v>145</v>
      </c>
    </row>
    <row r="368" s="14" customFormat="1">
      <c r="B368" s="259"/>
      <c r="C368" s="260"/>
      <c r="D368" s="235" t="s">
        <v>157</v>
      </c>
      <c r="E368" s="261" t="s">
        <v>1</v>
      </c>
      <c r="F368" s="262" t="s">
        <v>161</v>
      </c>
      <c r="G368" s="260"/>
      <c r="H368" s="263">
        <v>2</v>
      </c>
      <c r="I368" s="264"/>
      <c r="J368" s="260"/>
      <c r="K368" s="260"/>
      <c r="L368" s="265"/>
      <c r="M368" s="266"/>
      <c r="N368" s="267"/>
      <c r="O368" s="267"/>
      <c r="P368" s="267"/>
      <c r="Q368" s="267"/>
      <c r="R368" s="267"/>
      <c r="S368" s="267"/>
      <c r="T368" s="268"/>
      <c r="AT368" s="269" t="s">
        <v>157</v>
      </c>
      <c r="AU368" s="269" t="s">
        <v>87</v>
      </c>
      <c r="AV368" s="14" t="s">
        <v>153</v>
      </c>
      <c r="AW368" s="14" t="s">
        <v>33</v>
      </c>
      <c r="AX368" s="14" t="s">
        <v>8</v>
      </c>
      <c r="AY368" s="269" t="s">
        <v>145</v>
      </c>
    </row>
    <row r="369" s="1" customFormat="1" ht="16.5" customHeight="1">
      <c r="B369" s="37"/>
      <c r="C369" s="270" t="s">
        <v>351</v>
      </c>
      <c r="D369" s="270" t="s">
        <v>352</v>
      </c>
      <c r="E369" s="271" t="s">
        <v>353</v>
      </c>
      <c r="F369" s="272" t="s">
        <v>354</v>
      </c>
      <c r="G369" s="273" t="s">
        <v>151</v>
      </c>
      <c r="H369" s="274">
        <v>2</v>
      </c>
      <c r="I369" s="275"/>
      <c r="J369" s="276">
        <f>ROUND(I369*H369,0)</f>
        <v>0</v>
      </c>
      <c r="K369" s="272" t="s">
        <v>152</v>
      </c>
      <c r="L369" s="277"/>
      <c r="M369" s="278" t="s">
        <v>1</v>
      </c>
      <c r="N369" s="279" t="s">
        <v>43</v>
      </c>
      <c r="O369" s="85"/>
      <c r="P369" s="231">
        <f>O369*H369</f>
        <v>0</v>
      </c>
      <c r="Q369" s="231">
        <v>0.012250000000000001</v>
      </c>
      <c r="R369" s="231">
        <f>Q369*H369</f>
        <v>0.024500000000000001</v>
      </c>
      <c r="S369" s="231">
        <v>0</v>
      </c>
      <c r="T369" s="232">
        <f>S369*H369</f>
        <v>0</v>
      </c>
      <c r="AR369" s="233" t="s">
        <v>200</v>
      </c>
      <c r="AT369" s="233" t="s">
        <v>352</v>
      </c>
      <c r="AU369" s="233" t="s">
        <v>87</v>
      </c>
      <c r="AY369" s="16" t="s">
        <v>145</v>
      </c>
      <c r="BE369" s="234">
        <f>IF(N369="základní",J369,0)</f>
        <v>0</v>
      </c>
      <c r="BF369" s="234">
        <f>IF(N369="snížená",J369,0)</f>
        <v>0</v>
      </c>
      <c r="BG369" s="234">
        <f>IF(N369="zákl. přenesená",J369,0)</f>
        <v>0</v>
      </c>
      <c r="BH369" s="234">
        <f>IF(N369="sníž. přenesená",J369,0)</f>
        <v>0</v>
      </c>
      <c r="BI369" s="234">
        <f>IF(N369="nulová",J369,0)</f>
        <v>0</v>
      </c>
      <c r="BJ369" s="16" t="s">
        <v>8</v>
      </c>
      <c r="BK369" s="234">
        <f>ROUND(I369*H369,0)</f>
        <v>0</v>
      </c>
      <c r="BL369" s="16" t="s">
        <v>153</v>
      </c>
      <c r="BM369" s="233" t="s">
        <v>355</v>
      </c>
    </row>
    <row r="370" s="1" customFormat="1">
      <c r="B370" s="37"/>
      <c r="C370" s="38"/>
      <c r="D370" s="235" t="s">
        <v>155</v>
      </c>
      <c r="E370" s="38"/>
      <c r="F370" s="236" t="s">
        <v>354</v>
      </c>
      <c r="G370" s="38"/>
      <c r="H370" s="38"/>
      <c r="I370" s="138"/>
      <c r="J370" s="38"/>
      <c r="K370" s="38"/>
      <c r="L370" s="42"/>
      <c r="M370" s="237"/>
      <c r="N370" s="85"/>
      <c r="O370" s="85"/>
      <c r="P370" s="85"/>
      <c r="Q370" s="85"/>
      <c r="R370" s="85"/>
      <c r="S370" s="85"/>
      <c r="T370" s="86"/>
      <c r="AT370" s="16" t="s">
        <v>155</v>
      </c>
      <c r="AU370" s="16" t="s">
        <v>87</v>
      </c>
    </row>
    <row r="371" s="12" customFormat="1">
      <c r="B371" s="238"/>
      <c r="C371" s="239"/>
      <c r="D371" s="235" t="s">
        <v>157</v>
      </c>
      <c r="E371" s="240" t="s">
        <v>1</v>
      </c>
      <c r="F371" s="241" t="s">
        <v>158</v>
      </c>
      <c r="G371" s="239"/>
      <c r="H371" s="240" t="s">
        <v>1</v>
      </c>
      <c r="I371" s="242"/>
      <c r="J371" s="239"/>
      <c r="K371" s="239"/>
      <c r="L371" s="243"/>
      <c r="M371" s="244"/>
      <c r="N371" s="245"/>
      <c r="O371" s="245"/>
      <c r="P371" s="245"/>
      <c r="Q371" s="245"/>
      <c r="R371" s="245"/>
      <c r="S371" s="245"/>
      <c r="T371" s="246"/>
      <c r="AT371" s="247" t="s">
        <v>157</v>
      </c>
      <c r="AU371" s="247" t="s">
        <v>87</v>
      </c>
      <c r="AV371" s="12" t="s">
        <v>8</v>
      </c>
      <c r="AW371" s="12" t="s">
        <v>33</v>
      </c>
      <c r="AX371" s="12" t="s">
        <v>78</v>
      </c>
      <c r="AY371" s="247" t="s">
        <v>145</v>
      </c>
    </row>
    <row r="372" s="12" customFormat="1">
      <c r="B372" s="238"/>
      <c r="C372" s="239"/>
      <c r="D372" s="235" t="s">
        <v>157</v>
      </c>
      <c r="E372" s="240" t="s">
        <v>1</v>
      </c>
      <c r="F372" s="241" t="s">
        <v>159</v>
      </c>
      <c r="G372" s="239"/>
      <c r="H372" s="240" t="s">
        <v>1</v>
      </c>
      <c r="I372" s="242"/>
      <c r="J372" s="239"/>
      <c r="K372" s="239"/>
      <c r="L372" s="243"/>
      <c r="M372" s="244"/>
      <c r="N372" s="245"/>
      <c r="O372" s="245"/>
      <c r="P372" s="245"/>
      <c r="Q372" s="245"/>
      <c r="R372" s="245"/>
      <c r="S372" s="245"/>
      <c r="T372" s="246"/>
      <c r="AT372" s="247" t="s">
        <v>157</v>
      </c>
      <c r="AU372" s="247" t="s">
        <v>87</v>
      </c>
      <c r="AV372" s="12" t="s">
        <v>8</v>
      </c>
      <c r="AW372" s="12" t="s">
        <v>33</v>
      </c>
      <c r="AX372" s="12" t="s">
        <v>78</v>
      </c>
      <c r="AY372" s="247" t="s">
        <v>145</v>
      </c>
    </row>
    <row r="373" s="13" customFormat="1">
      <c r="B373" s="248"/>
      <c r="C373" s="249"/>
      <c r="D373" s="235" t="s">
        <v>157</v>
      </c>
      <c r="E373" s="250" t="s">
        <v>1</v>
      </c>
      <c r="F373" s="251" t="s">
        <v>160</v>
      </c>
      <c r="G373" s="249"/>
      <c r="H373" s="252">
        <v>2</v>
      </c>
      <c r="I373" s="253"/>
      <c r="J373" s="249"/>
      <c r="K373" s="249"/>
      <c r="L373" s="254"/>
      <c r="M373" s="255"/>
      <c r="N373" s="256"/>
      <c r="O373" s="256"/>
      <c r="P373" s="256"/>
      <c r="Q373" s="256"/>
      <c r="R373" s="256"/>
      <c r="S373" s="256"/>
      <c r="T373" s="257"/>
      <c r="AT373" s="258" t="s">
        <v>157</v>
      </c>
      <c r="AU373" s="258" t="s">
        <v>87</v>
      </c>
      <c r="AV373" s="13" t="s">
        <v>87</v>
      </c>
      <c r="AW373" s="13" t="s">
        <v>33</v>
      </c>
      <c r="AX373" s="13" t="s">
        <v>78</v>
      </c>
      <c r="AY373" s="258" t="s">
        <v>145</v>
      </c>
    </row>
    <row r="374" s="14" customFormat="1">
      <c r="B374" s="259"/>
      <c r="C374" s="260"/>
      <c r="D374" s="235" t="s">
        <v>157</v>
      </c>
      <c r="E374" s="261" t="s">
        <v>1</v>
      </c>
      <c r="F374" s="262" t="s">
        <v>161</v>
      </c>
      <c r="G374" s="260"/>
      <c r="H374" s="263">
        <v>2</v>
      </c>
      <c r="I374" s="264"/>
      <c r="J374" s="260"/>
      <c r="K374" s="260"/>
      <c r="L374" s="265"/>
      <c r="M374" s="266"/>
      <c r="N374" s="267"/>
      <c r="O374" s="267"/>
      <c r="P374" s="267"/>
      <c r="Q374" s="267"/>
      <c r="R374" s="267"/>
      <c r="S374" s="267"/>
      <c r="T374" s="268"/>
      <c r="AT374" s="269" t="s">
        <v>157</v>
      </c>
      <c r="AU374" s="269" t="s">
        <v>87</v>
      </c>
      <c r="AV374" s="14" t="s">
        <v>153</v>
      </c>
      <c r="AW374" s="14" t="s">
        <v>33</v>
      </c>
      <c r="AX374" s="14" t="s">
        <v>8</v>
      </c>
      <c r="AY374" s="269" t="s">
        <v>145</v>
      </c>
    </row>
    <row r="375" s="1" customFormat="1" ht="24" customHeight="1">
      <c r="B375" s="37"/>
      <c r="C375" s="222" t="s">
        <v>356</v>
      </c>
      <c r="D375" s="222" t="s">
        <v>148</v>
      </c>
      <c r="E375" s="223" t="s">
        <v>357</v>
      </c>
      <c r="F375" s="224" t="s">
        <v>358</v>
      </c>
      <c r="G375" s="225" t="s">
        <v>151</v>
      </c>
      <c r="H375" s="226">
        <v>24</v>
      </c>
      <c r="I375" s="227"/>
      <c r="J375" s="228">
        <f>ROUND(I375*H375,0)</f>
        <v>0</v>
      </c>
      <c r="K375" s="224" t="s">
        <v>152</v>
      </c>
      <c r="L375" s="42"/>
      <c r="M375" s="229" t="s">
        <v>1</v>
      </c>
      <c r="N375" s="230" t="s">
        <v>43</v>
      </c>
      <c r="O375" s="85"/>
      <c r="P375" s="231">
        <f>O375*H375</f>
        <v>0</v>
      </c>
      <c r="Q375" s="231">
        <v>0</v>
      </c>
      <c r="R375" s="231">
        <f>Q375*H375</f>
        <v>0</v>
      </c>
      <c r="S375" s="231">
        <v>0</v>
      </c>
      <c r="T375" s="232">
        <f>S375*H375</f>
        <v>0</v>
      </c>
      <c r="AR375" s="233" t="s">
        <v>153</v>
      </c>
      <c r="AT375" s="233" t="s">
        <v>148</v>
      </c>
      <c r="AU375" s="233" t="s">
        <v>87</v>
      </c>
      <c r="AY375" s="16" t="s">
        <v>145</v>
      </c>
      <c r="BE375" s="234">
        <f>IF(N375="základní",J375,0)</f>
        <v>0</v>
      </c>
      <c r="BF375" s="234">
        <f>IF(N375="snížená",J375,0)</f>
        <v>0</v>
      </c>
      <c r="BG375" s="234">
        <f>IF(N375="zákl. přenesená",J375,0)</f>
        <v>0</v>
      </c>
      <c r="BH375" s="234">
        <f>IF(N375="sníž. přenesená",J375,0)</f>
        <v>0</v>
      </c>
      <c r="BI375" s="234">
        <f>IF(N375="nulová",J375,0)</f>
        <v>0</v>
      </c>
      <c r="BJ375" s="16" t="s">
        <v>8</v>
      </c>
      <c r="BK375" s="234">
        <f>ROUND(I375*H375,0)</f>
        <v>0</v>
      </c>
      <c r="BL375" s="16" t="s">
        <v>153</v>
      </c>
      <c r="BM375" s="233" t="s">
        <v>359</v>
      </c>
    </row>
    <row r="376" s="1" customFormat="1">
      <c r="B376" s="37"/>
      <c r="C376" s="38"/>
      <c r="D376" s="235" t="s">
        <v>155</v>
      </c>
      <c r="E376" s="38"/>
      <c r="F376" s="236" t="s">
        <v>360</v>
      </c>
      <c r="G376" s="38"/>
      <c r="H376" s="38"/>
      <c r="I376" s="138"/>
      <c r="J376" s="38"/>
      <c r="K376" s="38"/>
      <c r="L376" s="42"/>
      <c r="M376" s="237"/>
      <c r="N376" s="85"/>
      <c r="O376" s="85"/>
      <c r="P376" s="85"/>
      <c r="Q376" s="85"/>
      <c r="R376" s="85"/>
      <c r="S376" s="85"/>
      <c r="T376" s="86"/>
      <c r="AT376" s="16" t="s">
        <v>155</v>
      </c>
      <c r="AU376" s="16" t="s">
        <v>87</v>
      </c>
    </row>
    <row r="377" s="12" customFormat="1">
      <c r="B377" s="238"/>
      <c r="C377" s="239"/>
      <c r="D377" s="235" t="s">
        <v>157</v>
      </c>
      <c r="E377" s="240" t="s">
        <v>1</v>
      </c>
      <c r="F377" s="241" t="s">
        <v>158</v>
      </c>
      <c r="G377" s="239"/>
      <c r="H377" s="240" t="s">
        <v>1</v>
      </c>
      <c r="I377" s="242"/>
      <c r="J377" s="239"/>
      <c r="K377" s="239"/>
      <c r="L377" s="243"/>
      <c r="M377" s="244"/>
      <c r="N377" s="245"/>
      <c r="O377" s="245"/>
      <c r="P377" s="245"/>
      <c r="Q377" s="245"/>
      <c r="R377" s="245"/>
      <c r="S377" s="245"/>
      <c r="T377" s="246"/>
      <c r="AT377" s="247" t="s">
        <v>157</v>
      </c>
      <c r="AU377" s="247" t="s">
        <v>87</v>
      </c>
      <c r="AV377" s="12" t="s">
        <v>8</v>
      </c>
      <c r="AW377" s="12" t="s">
        <v>33</v>
      </c>
      <c r="AX377" s="12" t="s">
        <v>78</v>
      </c>
      <c r="AY377" s="247" t="s">
        <v>145</v>
      </c>
    </row>
    <row r="378" s="12" customFormat="1">
      <c r="B378" s="238"/>
      <c r="C378" s="239"/>
      <c r="D378" s="235" t="s">
        <v>157</v>
      </c>
      <c r="E378" s="240" t="s">
        <v>1</v>
      </c>
      <c r="F378" s="241" t="s">
        <v>196</v>
      </c>
      <c r="G378" s="239"/>
      <c r="H378" s="240" t="s">
        <v>1</v>
      </c>
      <c r="I378" s="242"/>
      <c r="J378" s="239"/>
      <c r="K378" s="239"/>
      <c r="L378" s="243"/>
      <c r="M378" s="244"/>
      <c r="N378" s="245"/>
      <c r="O378" s="245"/>
      <c r="P378" s="245"/>
      <c r="Q378" s="245"/>
      <c r="R378" s="245"/>
      <c r="S378" s="245"/>
      <c r="T378" s="246"/>
      <c r="AT378" s="247" t="s">
        <v>157</v>
      </c>
      <c r="AU378" s="247" t="s">
        <v>87</v>
      </c>
      <c r="AV378" s="12" t="s">
        <v>8</v>
      </c>
      <c r="AW378" s="12" t="s">
        <v>33</v>
      </c>
      <c r="AX378" s="12" t="s">
        <v>78</v>
      </c>
      <c r="AY378" s="247" t="s">
        <v>145</v>
      </c>
    </row>
    <row r="379" s="13" customFormat="1">
      <c r="B379" s="248"/>
      <c r="C379" s="249"/>
      <c r="D379" s="235" t="s">
        <v>157</v>
      </c>
      <c r="E379" s="250" t="s">
        <v>1</v>
      </c>
      <c r="F379" s="251" t="s">
        <v>361</v>
      </c>
      <c r="G379" s="249"/>
      <c r="H379" s="252">
        <v>24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AT379" s="258" t="s">
        <v>157</v>
      </c>
      <c r="AU379" s="258" t="s">
        <v>87</v>
      </c>
      <c r="AV379" s="13" t="s">
        <v>87</v>
      </c>
      <c r="AW379" s="13" t="s">
        <v>33</v>
      </c>
      <c r="AX379" s="13" t="s">
        <v>78</v>
      </c>
      <c r="AY379" s="258" t="s">
        <v>145</v>
      </c>
    </row>
    <row r="380" s="14" customFormat="1">
      <c r="B380" s="259"/>
      <c r="C380" s="260"/>
      <c r="D380" s="235" t="s">
        <v>157</v>
      </c>
      <c r="E380" s="261" t="s">
        <v>1</v>
      </c>
      <c r="F380" s="262" t="s">
        <v>161</v>
      </c>
      <c r="G380" s="260"/>
      <c r="H380" s="263">
        <v>24</v>
      </c>
      <c r="I380" s="264"/>
      <c r="J380" s="260"/>
      <c r="K380" s="260"/>
      <c r="L380" s="265"/>
      <c r="M380" s="266"/>
      <c r="N380" s="267"/>
      <c r="O380" s="267"/>
      <c r="P380" s="267"/>
      <c r="Q380" s="267"/>
      <c r="R380" s="267"/>
      <c r="S380" s="267"/>
      <c r="T380" s="268"/>
      <c r="AT380" s="269" t="s">
        <v>157</v>
      </c>
      <c r="AU380" s="269" t="s">
        <v>87</v>
      </c>
      <c r="AV380" s="14" t="s">
        <v>153</v>
      </c>
      <c r="AW380" s="14" t="s">
        <v>33</v>
      </c>
      <c r="AX380" s="14" t="s">
        <v>8</v>
      </c>
      <c r="AY380" s="269" t="s">
        <v>145</v>
      </c>
    </row>
    <row r="381" s="1" customFormat="1" ht="16.5" customHeight="1">
      <c r="B381" s="37"/>
      <c r="C381" s="270" t="s">
        <v>362</v>
      </c>
      <c r="D381" s="270" t="s">
        <v>352</v>
      </c>
      <c r="E381" s="271" t="s">
        <v>363</v>
      </c>
      <c r="F381" s="272" t="s">
        <v>364</v>
      </c>
      <c r="G381" s="273" t="s">
        <v>151</v>
      </c>
      <c r="H381" s="274">
        <v>24</v>
      </c>
      <c r="I381" s="275"/>
      <c r="J381" s="276">
        <f>ROUND(I381*H381,0)</f>
        <v>0</v>
      </c>
      <c r="K381" s="272" t="s">
        <v>152</v>
      </c>
      <c r="L381" s="277"/>
      <c r="M381" s="278" t="s">
        <v>1</v>
      </c>
      <c r="N381" s="279" t="s">
        <v>43</v>
      </c>
      <c r="O381" s="85"/>
      <c r="P381" s="231">
        <f>O381*H381</f>
        <v>0</v>
      </c>
      <c r="Q381" s="231">
        <v>5.0000000000000002E-05</v>
      </c>
      <c r="R381" s="231">
        <f>Q381*H381</f>
        <v>0.0012000000000000001</v>
      </c>
      <c r="S381" s="231">
        <v>0</v>
      </c>
      <c r="T381" s="232">
        <f>S381*H381</f>
        <v>0</v>
      </c>
      <c r="AR381" s="233" t="s">
        <v>200</v>
      </c>
      <c r="AT381" s="233" t="s">
        <v>352</v>
      </c>
      <c r="AU381" s="233" t="s">
        <v>87</v>
      </c>
      <c r="AY381" s="16" t="s">
        <v>145</v>
      </c>
      <c r="BE381" s="234">
        <f>IF(N381="základní",J381,0)</f>
        <v>0</v>
      </c>
      <c r="BF381" s="234">
        <f>IF(N381="snížená",J381,0)</f>
        <v>0</v>
      </c>
      <c r="BG381" s="234">
        <f>IF(N381="zákl. přenesená",J381,0)</f>
        <v>0</v>
      </c>
      <c r="BH381" s="234">
        <f>IF(N381="sníž. přenesená",J381,0)</f>
        <v>0</v>
      </c>
      <c r="BI381" s="234">
        <f>IF(N381="nulová",J381,0)</f>
        <v>0</v>
      </c>
      <c r="BJ381" s="16" t="s">
        <v>8</v>
      </c>
      <c r="BK381" s="234">
        <f>ROUND(I381*H381,0)</f>
        <v>0</v>
      </c>
      <c r="BL381" s="16" t="s">
        <v>153</v>
      </c>
      <c r="BM381" s="233" t="s">
        <v>365</v>
      </c>
    </row>
    <row r="382" s="1" customFormat="1">
      <c r="B382" s="37"/>
      <c r="C382" s="38"/>
      <c r="D382" s="235" t="s">
        <v>155</v>
      </c>
      <c r="E382" s="38"/>
      <c r="F382" s="236" t="s">
        <v>364</v>
      </c>
      <c r="G382" s="38"/>
      <c r="H382" s="38"/>
      <c r="I382" s="138"/>
      <c r="J382" s="38"/>
      <c r="K382" s="38"/>
      <c r="L382" s="42"/>
      <c r="M382" s="237"/>
      <c r="N382" s="85"/>
      <c r="O382" s="85"/>
      <c r="P382" s="85"/>
      <c r="Q382" s="85"/>
      <c r="R382" s="85"/>
      <c r="S382" s="85"/>
      <c r="T382" s="86"/>
      <c r="AT382" s="16" t="s">
        <v>155</v>
      </c>
      <c r="AU382" s="16" t="s">
        <v>87</v>
      </c>
    </row>
    <row r="383" s="12" customFormat="1">
      <c r="B383" s="238"/>
      <c r="C383" s="239"/>
      <c r="D383" s="235" t="s">
        <v>157</v>
      </c>
      <c r="E383" s="240" t="s">
        <v>1</v>
      </c>
      <c r="F383" s="241" t="s">
        <v>158</v>
      </c>
      <c r="G383" s="239"/>
      <c r="H383" s="240" t="s">
        <v>1</v>
      </c>
      <c r="I383" s="242"/>
      <c r="J383" s="239"/>
      <c r="K383" s="239"/>
      <c r="L383" s="243"/>
      <c r="M383" s="244"/>
      <c r="N383" s="245"/>
      <c r="O383" s="245"/>
      <c r="P383" s="245"/>
      <c r="Q383" s="245"/>
      <c r="R383" s="245"/>
      <c r="S383" s="245"/>
      <c r="T383" s="246"/>
      <c r="AT383" s="247" t="s">
        <v>157</v>
      </c>
      <c r="AU383" s="247" t="s">
        <v>87</v>
      </c>
      <c r="AV383" s="12" t="s">
        <v>8</v>
      </c>
      <c r="AW383" s="12" t="s">
        <v>33</v>
      </c>
      <c r="AX383" s="12" t="s">
        <v>78</v>
      </c>
      <c r="AY383" s="247" t="s">
        <v>145</v>
      </c>
    </row>
    <row r="384" s="12" customFormat="1">
      <c r="B384" s="238"/>
      <c r="C384" s="239"/>
      <c r="D384" s="235" t="s">
        <v>157</v>
      </c>
      <c r="E384" s="240" t="s">
        <v>1</v>
      </c>
      <c r="F384" s="241" t="s">
        <v>196</v>
      </c>
      <c r="G384" s="239"/>
      <c r="H384" s="240" t="s">
        <v>1</v>
      </c>
      <c r="I384" s="242"/>
      <c r="J384" s="239"/>
      <c r="K384" s="239"/>
      <c r="L384" s="243"/>
      <c r="M384" s="244"/>
      <c r="N384" s="245"/>
      <c r="O384" s="245"/>
      <c r="P384" s="245"/>
      <c r="Q384" s="245"/>
      <c r="R384" s="245"/>
      <c r="S384" s="245"/>
      <c r="T384" s="246"/>
      <c r="AT384" s="247" t="s">
        <v>157</v>
      </c>
      <c r="AU384" s="247" t="s">
        <v>87</v>
      </c>
      <c r="AV384" s="12" t="s">
        <v>8</v>
      </c>
      <c r="AW384" s="12" t="s">
        <v>33</v>
      </c>
      <c r="AX384" s="12" t="s">
        <v>78</v>
      </c>
      <c r="AY384" s="247" t="s">
        <v>145</v>
      </c>
    </row>
    <row r="385" s="13" customFormat="1">
      <c r="B385" s="248"/>
      <c r="C385" s="249"/>
      <c r="D385" s="235" t="s">
        <v>157</v>
      </c>
      <c r="E385" s="250" t="s">
        <v>1</v>
      </c>
      <c r="F385" s="251" t="s">
        <v>361</v>
      </c>
      <c r="G385" s="249"/>
      <c r="H385" s="252">
        <v>24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AT385" s="258" t="s">
        <v>157</v>
      </c>
      <c r="AU385" s="258" t="s">
        <v>87</v>
      </c>
      <c r="AV385" s="13" t="s">
        <v>87</v>
      </c>
      <c r="AW385" s="13" t="s">
        <v>33</v>
      </c>
      <c r="AX385" s="13" t="s">
        <v>78</v>
      </c>
      <c r="AY385" s="258" t="s">
        <v>145</v>
      </c>
    </row>
    <row r="386" s="14" customFormat="1">
      <c r="B386" s="259"/>
      <c r="C386" s="260"/>
      <c r="D386" s="235" t="s">
        <v>157</v>
      </c>
      <c r="E386" s="261" t="s">
        <v>1</v>
      </c>
      <c r="F386" s="262" t="s">
        <v>161</v>
      </c>
      <c r="G386" s="260"/>
      <c r="H386" s="263">
        <v>24</v>
      </c>
      <c r="I386" s="264"/>
      <c r="J386" s="260"/>
      <c r="K386" s="260"/>
      <c r="L386" s="265"/>
      <c r="M386" s="266"/>
      <c r="N386" s="267"/>
      <c r="O386" s="267"/>
      <c r="P386" s="267"/>
      <c r="Q386" s="267"/>
      <c r="R386" s="267"/>
      <c r="S386" s="267"/>
      <c r="T386" s="268"/>
      <c r="AT386" s="269" t="s">
        <v>157</v>
      </c>
      <c r="AU386" s="269" t="s">
        <v>87</v>
      </c>
      <c r="AV386" s="14" t="s">
        <v>153</v>
      </c>
      <c r="AW386" s="14" t="s">
        <v>33</v>
      </c>
      <c r="AX386" s="14" t="s">
        <v>8</v>
      </c>
      <c r="AY386" s="269" t="s">
        <v>145</v>
      </c>
    </row>
    <row r="387" s="1" customFormat="1" ht="16.5" customHeight="1">
      <c r="B387" s="37"/>
      <c r="C387" s="270" t="s">
        <v>366</v>
      </c>
      <c r="D387" s="270" t="s">
        <v>352</v>
      </c>
      <c r="E387" s="271" t="s">
        <v>367</v>
      </c>
      <c r="F387" s="272" t="s">
        <v>368</v>
      </c>
      <c r="G387" s="273" t="s">
        <v>151</v>
      </c>
      <c r="H387" s="274">
        <v>24</v>
      </c>
      <c r="I387" s="275"/>
      <c r="J387" s="276">
        <f>ROUND(I387*H387,0)</f>
        <v>0</v>
      </c>
      <c r="K387" s="272" t="s">
        <v>152</v>
      </c>
      <c r="L387" s="277"/>
      <c r="M387" s="278" t="s">
        <v>1</v>
      </c>
      <c r="N387" s="279" t="s">
        <v>43</v>
      </c>
      <c r="O387" s="85"/>
      <c r="P387" s="231">
        <f>O387*H387</f>
        <v>0</v>
      </c>
      <c r="Q387" s="231">
        <v>3.0000000000000001E-05</v>
      </c>
      <c r="R387" s="231">
        <f>Q387*H387</f>
        <v>0.00072000000000000005</v>
      </c>
      <c r="S387" s="231">
        <v>0</v>
      </c>
      <c r="T387" s="232">
        <f>S387*H387</f>
        <v>0</v>
      </c>
      <c r="AR387" s="233" t="s">
        <v>200</v>
      </c>
      <c r="AT387" s="233" t="s">
        <v>352</v>
      </c>
      <c r="AU387" s="233" t="s">
        <v>87</v>
      </c>
      <c r="AY387" s="16" t="s">
        <v>145</v>
      </c>
      <c r="BE387" s="234">
        <f>IF(N387="základní",J387,0)</f>
        <v>0</v>
      </c>
      <c r="BF387" s="234">
        <f>IF(N387="snížená",J387,0)</f>
        <v>0</v>
      </c>
      <c r="BG387" s="234">
        <f>IF(N387="zákl. přenesená",J387,0)</f>
        <v>0</v>
      </c>
      <c r="BH387" s="234">
        <f>IF(N387="sníž. přenesená",J387,0)</f>
        <v>0</v>
      </c>
      <c r="BI387" s="234">
        <f>IF(N387="nulová",J387,0)</f>
        <v>0</v>
      </c>
      <c r="BJ387" s="16" t="s">
        <v>8</v>
      </c>
      <c r="BK387" s="234">
        <f>ROUND(I387*H387,0)</f>
        <v>0</v>
      </c>
      <c r="BL387" s="16" t="s">
        <v>153</v>
      </c>
      <c r="BM387" s="233" t="s">
        <v>369</v>
      </c>
    </row>
    <row r="388" s="1" customFormat="1">
      <c r="B388" s="37"/>
      <c r="C388" s="38"/>
      <c r="D388" s="235" t="s">
        <v>155</v>
      </c>
      <c r="E388" s="38"/>
      <c r="F388" s="236" t="s">
        <v>368</v>
      </c>
      <c r="G388" s="38"/>
      <c r="H388" s="38"/>
      <c r="I388" s="138"/>
      <c r="J388" s="38"/>
      <c r="K388" s="38"/>
      <c r="L388" s="42"/>
      <c r="M388" s="237"/>
      <c r="N388" s="85"/>
      <c r="O388" s="85"/>
      <c r="P388" s="85"/>
      <c r="Q388" s="85"/>
      <c r="R388" s="85"/>
      <c r="S388" s="85"/>
      <c r="T388" s="86"/>
      <c r="AT388" s="16" t="s">
        <v>155</v>
      </c>
      <c r="AU388" s="16" t="s">
        <v>87</v>
      </c>
    </row>
    <row r="389" s="12" customFormat="1">
      <c r="B389" s="238"/>
      <c r="C389" s="239"/>
      <c r="D389" s="235" t="s">
        <v>157</v>
      </c>
      <c r="E389" s="240" t="s">
        <v>1</v>
      </c>
      <c r="F389" s="241" t="s">
        <v>158</v>
      </c>
      <c r="G389" s="239"/>
      <c r="H389" s="240" t="s">
        <v>1</v>
      </c>
      <c r="I389" s="242"/>
      <c r="J389" s="239"/>
      <c r="K389" s="239"/>
      <c r="L389" s="243"/>
      <c r="M389" s="244"/>
      <c r="N389" s="245"/>
      <c r="O389" s="245"/>
      <c r="P389" s="245"/>
      <c r="Q389" s="245"/>
      <c r="R389" s="245"/>
      <c r="S389" s="245"/>
      <c r="T389" s="246"/>
      <c r="AT389" s="247" t="s">
        <v>157</v>
      </c>
      <c r="AU389" s="247" t="s">
        <v>87</v>
      </c>
      <c r="AV389" s="12" t="s">
        <v>8</v>
      </c>
      <c r="AW389" s="12" t="s">
        <v>33</v>
      </c>
      <c r="AX389" s="12" t="s">
        <v>78</v>
      </c>
      <c r="AY389" s="247" t="s">
        <v>145</v>
      </c>
    </row>
    <row r="390" s="12" customFormat="1">
      <c r="B390" s="238"/>
      <c r="C390" s="239"/>
      <c r="D390" s="235" t="s">
        <v>157</v>
      </c>
      <c r="E390" s="240" t="s">
        <v>1</v>
      </c>
      <c r="F390" s="241" t="s">
        <v>196</v>
      </c>
      <c r="G390" s="239"/>
      <c r="H390" s="240" t="s">
        <v>1</v>
      </c>
      <c r="I390" s="242"/>
      <c r="J390" s="239"/>
      <c r="K390" s="239"/>
      <c r="L390" s="243"/>
      <c r="M390" s="244"/>
      <c r="N390" s="245"/>
      <c r="O390" s="245"/>
      <c r="P390" s="245"/>
      <c r="Q390" s="245"/>
      <c r="R390" s="245"/>
      <c r="S390" s="245"/>
      <c r="T390" s="246"/>
      <c r="AT390" s="247" t="s">
        <v>157</v>
      </c>
      <c r="AU390" s="247" t="s">
        <v>87</v>
      </c>
      <c r="AV390" s="12" t="s">
        <v>8</v>
      </c>
      <c r="AW390" s="12" t="s">
        <v>33</v>
      </c>
      <c r="AX390" s="12" t="s">
        <v>78</v>
      </c>
      <c r="AY390" s="247" t="s">
        <v>145</v>
      </c>
    </row>
    <row r="391" s="13" customFormat="1">
      <c r="B391" s="248"/>
      <c r="C391" s="249"/>
      <c r="D391" s="235" t="s">
        <v>157</v>
      </c>
      <c r="E391" s="250" t="s">
        <v>1</v>
      </c>
      <c r="F391" s="251" t="s">
        <v>361</v>
      </c>
      <c r="G391" s="249"/>
      <c r="H391" s="252">
        <v>24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AT391" s="258" t="s">
        <v>157</v>
      </c>
      <c r="AU391" s="258" t="s">
        <v>87</v>
      </c>
      <c r="AV391" s="13" t="s">
        <v>87</v>
      </c>
      <c r="AW391" s="13" t="s">
        <v>33</v>
      </c>
      <c r="AX391" s="13" t="s">
        <v>78</v>
      </c>
      <c r="AY391" s="258" t="s">
        <v>145</v>
      </c>
    </row>
    <row r="392" s="14" customFormat="1">
      <c r="B392" s="259"/>
      <c r="C392" s="260"/>
      <c r="D392" s="235" t="s">
        <v>157</v>
      </c>
      <c r="E392" s="261" t="s">
        <v>1</v>
      </c>
      <c r="F392" s="262" t="s">
        <v>161</v>
      </c>
      <c r="G392" s="260"/>
      <c r="H392" s="263">
        <v>24</v>
      </c>
      <c r="I392" s="264"/>
      <c r="J392" s="260"/>
      <c r="K392" s="260"/>
      <c r="L392" s="265"/>
      <c r="M392" s="266"/>
      <c r="N392" s="267"/>
      <c r="O392" s="267"/>
      <c r="P392" s="267"/>
      <c r="Q392" s="267"/>
      <c r="R392" s="267"/>
      <c r="S392" s="267"/>
      <c r="T392" s="268"/>
      <c r="AT392" s="269" t="s">
        <v>157</v>
      </c>
      <c r="AU392" s="269" t="s">
        <v>87</v>
      </c>
      <c r="AV392" s="14" t="s">
        <v>153</v>
      </c>
      <c r="AW392" s="14" t="s">
        <v>33</v>
      </c>
      <c r="AX392" s="14" t="s">
        <v>8</v>
      </c>
      <c r="AY392" s="269" t="s">
        <v>145</v>
      </c>
    </row>
    <row r="393" s="11" customFormat="1" ht="22.8" customHeight="1">
      <c r="B393" s="206"/>
      <c r="C393" s="207"/>
      <c r="D393" s="208" t="s">
        <v>77</v>
      </c>
      <c r="E393" s="220" t="s">
        <v>211</v>
      </c>
      <c r="F393" s="220" t="s">
        <v>370</v>
      </c>
      <c r="G393" s="207"/>
      <c r="H393" s="207"/>
      <c r="I393" s="210"/>
      <c r="J393" s="221">
        <f>BK393</f>
        <v>0</v>
      </c>
      <c r="K393" s="207"/>
      <c r="L393" s="212"/>
      <c r="M393" s="213"/>
      <c r="N393" s="214"/>
      <c r="O393" s="214"/>
      <c r="P393" s="215">
        <f>SUM(P394:P620)</f>
        <v>0</v>
      </c>
      <c r="Q393" s="214"/>
      <c r="R393" s="215">
        <f>SUM(R394:R620)</f>
        <v>0.050489700000000005</v>
      </c>
      <c r="S393" s="214"/>
      <c r="T393" s="216">
        <f>SUM(T394:T620)</f>
        <v>11.237105999999999</v>
      </c>
      <c r="AR393" s="217" t="s">
        <v>8</v>
      </c>
      <c r="AT393" s="218" t="s">
        <v>77</v>
      </c>
      <c r="AU393" s="218" t="s">
        <v>8</v>
      </c>
      <c r="AY393" s="217" t="s">
        <v>145</v>
      </c>
      <c r="BK393" s="219">
        <f>SUM(BK394:BK620)</f>
        <v>0</v>
      </c>
    </row>
    <row r="394" s="1" customFormat="1" ht="24" customHeight="1">
      <c r="B394" s="37"/>
      <c r="C394" s="222" t="s">
        <v>371</v>
      </c>
      <c r="D394" s="222" t="s">
        <v>148</v>
      </c>
      <c r="E394" s="223" t="s">
        <v>372</v>
      </c>
      <c r="F394" s="224" t="s">
        <v>373</v>
      </c>
      <c r="G394" s="225" t="s">
        <v>151</v>
      </c>
      <c r="H394" s="226">
        <v>1</v>
      </c>
      <c r="I394" s="227"/>
      <c r="J394" s="228">
        <f>ROUND(I394*H394,0)</f>
        <v>0</v>
      </c>
      <c r="K394" s="224" t="s">
        <v>1</v>
      </c>
      <c r="L394" s="42"/>
      <c r="M394" s="229" t="s">
        <v>1</v>
      </c>
      <c r="N394" s="230" t="s">
        <v>43</v>
      </c>
      <c r="O394" s="85"/>
      <c r="P394" s="231">
        <f>O394*H394</f>
        <v>0</v>
      </c>
      <c r="Q394" s="231">
        <v>0.0011199999999999999</v>
      </c>
      <c r="R394" s="231">
        <f>Q394*H394</f>
        <v>0.0011199999999999999</v>
      </c>
      <c r="S394" s="231">
        <v>0</v>
      </c>
      <c r="T394" s="232">
        <f>S394*H394</f>
        <v>0</v>
      </c>
      <c r="AR394" s="233" t="s">
        <v>153</v>
      </c>
      <c r="AT394" s="233" t="s">
        <v>148</v>
      </c>
      <c r="AU394" s="233" t="s">
        <v>87</v>
      </c>
      <c r="AY394" s="16" t="s">
        <v>145</v>
      </c>
      <c r="BE394" s="234">
        <f>IF(N394="základní",J394,0)</f>
        <v>0</v>
      </c>
      <c r="BF394" s="234">
        <f>IF(N394="snížená",J394,0)</f>
        <v>0</v>
      </c>
      <c r="BG394" s="234">
        <f>IF(N394="zákl. přenesená",J394,0)</f>
        <v>0</v>
      </c>
      <c r="BH394" s="234">
        <f>IF(N394="sníž. přenesená",J394,0)</f>
        <v>0</v>
      </c>
      <c r="BI394" s="234">
        <f>IF(N394="nulová",J394,0)</f>
        <v>0</v>
      </c>
      <c r="BJ394" s="16" t="s">
        <v>8</v>
      </c>
      <c r="BK394" s="234">
        <f>ROUND(I394*H394,0)</f>
        <v>0</v>
      </c>
      <c r="BL394" s="16" t="s">
        <v>153</v>
      </c>
      <c r="BM394" s="233" t="s">
        <v>374</v>
      </c>
    </row>
    <row r="395" s="12" customFormat="1">
      <c r="B395" s="238"/>
      <c r="C395" s="239"/>
      <c r="D395" s="235" t="s">
        <v>157</v>
      </c>
      <c r="E395" s="240" t="s">
        <v>1</v>
      </c>
      <c r="F395" s="241" t="s">
        <v>158</v>
      </c>
      <c r="G395" s="239"/>
      <c r="H395" s="240" t="s">
        <v>1</v>
      </c>
      <c r="I395" s="242"/>
      <c r="J395" s="239"/>
      <c r="K395" s="239"/>
      <c r="L395" s="243"/>
      <c r="M395" s="244"/>
      <c r="N395" s="245"/>
      <c r="O395" s="245"/>
      <c r="P395" s="245"/>
      <c r="Q395" s="245"/>
      <c r="R395" s="245"/>
      <c r="S395" s="245"/>
      <c r="T395" s="246"/>
      <c r="AT395" s="247" t="s">
        <v>157</v>
      </c>
      <c r="AU395" s="247" t="s">
        <v>87</v>
      </c>
      <c r="AV395" s="12" t="s">
        <v>8</v>
      </c>
      <c r="AW395" s="12" t="s">
        <v>33</v>
      </c>
      <c r="AX395" s="12" t="s">
        <v>78</v>
      </c>
      <c r="AY395" s="247" t="s">
        <v>145</v>
      </c>
    </row>
    <row r="396" s="13" customFormat="1">
      <c r="B396" s="248"/>
      <c r="C396" s="249"/>
      <c r="D396" s="235" t="s">
        <v>157</v>
      </c>
      <c r="E396" s="250" t="s">
        <v>1</v>
      </c>
      <c r="F396" s="251" t="s">
        <v>8</v>
      </c>
      <c r="G396" s="249"/>
      <c r="H396" s="252">
        <v>1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AT396" s="258" t="s">
        <v>157</v>
      </c>
      <c r="AU396" s="258" t="s">
        <v>87</v>
      </c>
      <c r="AV396" s="13" t="s">
        <v>87</v>
      </c>
      <c r="AW396" s="13" t="s">
        <v>33</v>
      </c>
      <c r="AX396" s="13" t="s">
        <v>78</v>
      </c>
      <c r="AY396" s="258" t="s">
        <v>145</v>
      </c>
    </row>
    <row r="397" s="14" customFormat="1">
      <c r="B397" s="259"/>
      <c r="C397" s="260"/>
      <c r="D397" s="235" t="s">
        <v>157</v>
      </c>
      <c r="E397" s="261" t="s">
        <v>1</v>
      </c>
      <c r="F397" s="262" t="s">
        <v>161</v>
      </c>
      <c r="G397" s="260"/>
      <c r="H397" s="263">
        <v>1</v>
      </c>
      <c r="I397" s="264"/>
      <c r="J397" s="260"/>
      <c r="K397" s="260"/>
      <c r="L397" s="265"/>
      <c r="M397" s="266"/>
      <c r="N397" s="267"/>
      <c r="O397" s="267"/>
      <c r="P397" s="267"/>
      <c r="Q397" s="267"/>
      <c r="R397" s="267"/>
      <c r="S397" s="267"/>
      <c r="T397" s="268"/>
      <c r="AT397" s="269" t="s">
        <v>157</v>
      </c>
      <c r="AU397" s="269" t="s">
        <v>87</v>
      </c>
      <c r="AV397" s="14" t="s">
        <v>153</v>
      </c>
      <c r="AW397" s="14" t="s">
        <v>33</v>
      </c>
      <c r="AX397" s="14" t="s">
        <v>8</v>
      </c>
      <c r="AY397" s="269" t="s">
        <v>145</v>
      </c>
    </row>
    <row r="398" s="1" customFormat="1" ht="48" customHeight="1">
      <c r="B398" s="37"/>
      <c r="C398" s="222" t="s">
        <v>375</v>
      </c>
      <c r="D398" s="222" t="s">
        <v>148</v>
      </c>
      <c r="E398" s="223" t="s">
        <v>376</v>
      </c>
      <c r="F398" s="224" t="s">
        <v>377</v>
      </c>
      <c r="G398" s="225" t="s">
        <v>151</v>
      </c>
      <c r="H398" s="226">
        <v>1</v>
      </c>
      <c r="I398" s="227"/>
      <c r="J398" s="228">
        <f>ROUND(I398*H398,0)</f>
        <v>0</v>
      </c>
      <c r="K398" s="224" t="s">
        <v>1</v>
      </c>
      <c r="L398" s="42"/>
      <c r="M398" s="229" t="s">
        <v>1</v>
      </c>
      <c r="N398" s="230" t="s">
        <v>43</v>
      </c>
      <c r="O398" s="85"/>
      <c r="P398" s="231">
        <f>O398*H398</f>
        <v>0</v>
      </c>
      <c r="Q398" s="231">
        <v>0.0011199999999999999</v>
      </c>
      <c r="R398" s="231">
        <f>Q398*H398</f>
        <v>0.0011199999999999999</v>
      </c>
      <c r="S398" s="231">
        <v>0</v>
      </c>
      <c r="T398" s="232">
        <f>S398*H398</f>
        <v>0</v>
      </c>
      <c r="AR398" s="233" t="s">
        <v>153</v>
      </c>
      <c r="AT398" s="233" t="s">
        <v>148</v>
      </c>
      <c r="AU398" s="233" t="s">
        <v>87</v>
      </c>
      <c r="AY398" s="16" t="s">
        <v>145</v>
      </c>
      <c r="BE398" s="234">
        <f>IF(N398="základní",J398,0)</f>
        <v>0</v>
      </c>
      <c r="BF398" s="234">
        <f>IF(N398="snížená",J398,0)</f>
        <v>0</v>
      </c>
      <c r="BG398" s="234">
        <f>IF(N398="zákl. přenesená",J398,0)</f>
        <v>0</v>
      </c>
      <c r="BH398" s="234">
        <f>IF(N398="sníž. přenesená",J398,0)</f>
        <v>0</v>
      </c>
      <c r="BI398" s="234">
        <f>IF(N398="nulová",J398,0)</f>
        <v>0</v>
      </c>
      <c r="BJ398" s="16" t="s">
        <v>8</v>
      </c>
      <c r="BK398" s="234">
        <f>ROUND(I398*H398,0)</f>
        <v>0</v>
      </c>
      <c r="BL398" s="16" t="s">
        <v>153</v>
      </c>
      <c r="BM398" s="233" t="s">
        <v>378</v>
      </c>
    </row>
    <row r="399" s="12" customFormat="1">
      <c r="B399" s="238"/>
      <c r="C399" s="239"/>
      <c r="D399" s="235" t="s">
        <v>157</v>
      </c>
      <c r="E399" s="240" t="s">
        <v>1</v>
      </c>
      <c r="F399" s="241" t="s">
        <v>158</v>
      </c>
      <c r="G399" s="239"/>
      <c r="H399" s="240" t="s">
        <v>1</v>
      </c>
      <c r="I399" s="242"/>
      <c r="J399" s="239"/>
      <c r="K399" s="239"/>
      <c r="L399" s="243"/>
      <c r="M399" s="244"/>
      <c r="N399" s="245"/>
      <c r="O399" s="245"/>
      <c r="P399" s="245"/>
      <c r="Q399" s="245"/>
      <c r="R399" s="245"/>
      <c r="S399" s="245"/>
      <c r="T399" s="246"/>
      <c r="AT399" s="247" t="s">
        <v>157</v>
      </c>
      <c r="AU399" s="247" t="s">
        <v>87</v>
      </c>
      <c r="AV399" s="12" t="s">
        <v>8</v>
      </c>
      <c r="AW399" s="12" t="s">
        <v>33</v>
      </c>
      <c r="AX399" s="12" t="s">
        <v>78</v>
      </c>
      <c r="AY399" s="247" t="s">
        <v>145</v>
      </c>
    </row>
    <row r="400" s="13" customFormat="1">
      <c r="B400" s="248"/>
      <c r="C400" s="249"/>
      <c r="D400" s="235" t="s">
        <v>157</v>
      </c>
      <c r="E400" s="250" t="s">
        <v>1</v>
      </c>
      <c r="F400" s="251" t="s">
        <v>8</v>
      </c>
      <c r="G400" s="249"/>
      <c r="H400" s="252">
        <v>1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AT400" s="258" t="s">
        <v>157</v>
      </c>
      <c r="AU400" s="258" t="s">
        <v>87</v>
      </c>
      <c r="AV400" s="13" t="s">
        <v>87</v>
      </c>
      <c r="AW400" s="13" t="s">
        <v>33</v>
      </c>
      <c r="AX400" s="13" t="s">
        <v>78</v>
      </c>
      <c r="AY400" s="258" t="s">
        <v>145</v>
      </c>
    </row>
    <row r="401" s="14" customFormat="1">
      <c r="B401" s="259"/>
      <c r="C401" s="260"/>
      <c r="D401" s="235" t="s">
        <v>157</v>
      </c>
      <c r="E401" s="261" t="s">
        <v>1</v>
      </c>
      <c r="F401" s="262" t="s">
        <v>161</v>
      </c>
      <c r="G401" s="260"/>
      <c r="H401" s="263">
        <v>1</v>
      </c>
      <c r="I401" s="264"/>
      <c r="J401" s="260"/>
      <c r="K401" s="260"/>
      <c r="L401" s="265"/>
      <c r="M401" s="266"/>
      <c r="N401" s="267"/>
      <c r="O401" s="267"/>
      <c r="P401" s="267"/>
      <c r="Q401" s="267"/>
      <c r="R401" s="267"/>
      <c r="S401" s="267"/>
      <c r="T401" s="268"/>
      <c r="AT401" s="269" t="s">
        <v>157</v>
      </c>
      <c r="AU401" s="269" t="s">
        <v>87</v>
      </c>
      <c r="AV401" s="14" t="s">
        <v>153</v>
      </c>
      <c r="AW401" s="14" t="s">
        <v>33</v>
      </c>
      <c r="AX401" s="14" t="s">
        <v>8</v>
      </c>
      <c r="AY401" s="269" t="s">
        <v>145</v>
      </c>
    </row>
    <row r="402" s="1" customFormat="1" ht="48" customHeight="1">
      <c r="B402" s="37"/>
      <c r="C402" s="222" t="s">
        <v>379</v>
      </c>
      <c r="D402" s="222" t="s">
        <v>148</v>
      </c>
      <c r="E402" s="223" t="s">
        <v>380</v>
      </c>
      <c r="F402" s="224" t="s">
        <v>381</v>
      </c>
      <c r="G402" s="225" t="s">
        <v>151</v>
      </c>
      <c r="H402" s="226">
        <v>4</v>
      </c>
      <c r="I402" s="227"/>
      <c r="J402" s="228">
        <f>ROUND(I402*H402,0)</f>
        <v>0</v>
      </c>
      <c r="K402" s="224" t="s">
        <v>1</v>
      </c>
      <c r="L402" s="42"/>
      <c r="M402" s="229" t="s">
        <v>1</v>
      </c>
      <c r="N402" s="230" t="s">
        <v>43</v>
      </c>
      <c r="O402" s="85"/>
      <c r="P402" s="231">
        <f>O402*H402</f>
        <v>0</v>
      </c>
      <c r="Q402" s="231">
        <v>0.0011199999999999999</v>
      </c>
      <c r="R402" s="231">
        <f>Q402*H402</f>
        <v>0.0044799999999999996</v>
      </c>
      <c r="S402" s="231">
        <v>0</v>
      </c>
      <c r="T402" s="232">
        <f>S402*H402</f>
        <v>0</v>
      </c>
      <c r="AR402" s="233" t="s">
        <v>153</v>
      </c>
      <c r="AT402" s="233" t="s">
        <v>148</v>
      </c>
      <c r="AU402" s="233" t="s">
        <v>87</v>
      </c>
      <c r="AY402" s="16" t="s">
        <v>145</v>
      </c>
      <c r="BE402" s="234">
        <f>IF(N402="základní",J402,0)</f>
        <v>0</v>
      </c>
      <c r="BF402" s="234">
        <f>IF(N402="snížená",J402,0)</f>
        <v>0</v>
      </c>
      <c r="BG402" s="234">
        <f>IF(N402="zákl. přenesená",J402,0)</f>
        <v>0</v>
      </c>
      <c r="BH402" s="234">
        <f>IF(N402="sníž. přenesená",J402,0)</f>
        <v>0</v>
      </c>
      <c r="BI402" s="234">
        <f>IF(N402="nulová",J402,0)</f>
        <v>0</v>
      </c>
      <c r="BJ402" s="16" t="s">
        <v>8</v>
      </c>
      <c r="BK402" s="234">
        <f>ROUND(I402*H402,0)</f>
        <v>0</v>
      </c>
      <c r="BL402" s="16" t="s">
        <v>153</v>
      </c>
      <c r="BM402" s="233" t="s">
        <v>382</v>
      </c>
    </row>
    <row r="403" s="12" customFormat="1">
      <c r="B403" s="238"/>
      <c r="C403" s="239"/>
      <c r="D403" s="235" t="s">
        <v>157</v>
      </c>
      <c r="E403" s="240" t="s">
        <v>1</v>
      </c>
      <c r="F403" s="241" t="s">
        <v>158</v>
      </c>
      <c r="G403" s="239"/>
      <c r="H403" s="240" t="s">
        <v>1</v>
      </c>
      <c r="I403" s="242"/>
      <c r="J403" s="239"/>
      <c r="K403" s="239"/>
      <c r="L403" s="243"/>
      <c r="M403" s="244"/>
      <c r="N403" s="245"/>
      <c r="O403" s="245"/>
      <c r="P403" s="245"/>
      <c r="Q403" s="245"/>
      <c r="R403" s="245"/>
      <c r="S403" s="245"/>
      <c r="T403" s="246"/>
      <c r="AT403" s="247" t="s">
        <v>157</v>
      </c>
      <c r="AU403" s="247" t="s">
        <v>87</v>
      </c>
      <c r="AV403" s="12" t="s">
        <v>8</v>
      </c>
      <c r="AW403" s="12" t="s">
        <v>33</v>
      </c>
      <c r="AX403" s="12" t="s">
        <v>78</v>
      </c>
      <c r="AY403" s="247" t="s">
        <v>145</v>
      </c>
    </row>
    <row r="404" s="13" customFormat="1">
      <c r="B404" s="248"/>
      <c r="C404" s="249"/>
      <c r="D404" s="235" t="s">
        <v>157</v>
      </c>
      <c r="E404" s="250" t="s">
        <v>1</v>
      </c>
      <c r="F404" s="251" t="s">
        <v>153</v>
      </c>
      <c r="G404" s="249"/>
      <c r="H404" s="252">
        <v>4</v>
      </c>
      <c r="I404" s="253"/>
      <c r="J404" s="249"/>
      <c r="K404" s="249"/>
      <c r="L404" s="254"/>
      <c r="M404" s="255"/>
      <c r="N404" s="256"/>
      <c r="O404" s="256"/>
      <c r="P404" s="256"/>
      <c r="Q404" s="256"/>
      <c r="R404" s="256"/>
      <c r="S404" s="256"/>
      <c r="T404" s="257"/>
      <c r="AT404" s="258" t="s">
        <v>157</v>
      </c>
      <c r="AU404" s="258" t="s">
        <v>87</v>
      </c>
      <c r="AV404" s="13" t="s">
        <v>87</v>
      </c>
      <c r="AW404" s="13" t="s">
        <v>33</v>
      </c>
      <c r="AX404" s="13" t="s">
        <v>78</v>
      </c>
      <c r="AY404" s="258" t="s">
        <v>145</v>
      </c>
    </row>
    <row r="405" s="14" customFormat="1">
      <c r="B405" s="259"/>
      <c r="C405" s="260"/>
      <c r="D405" s="235" t="s">
        <v>157</v>
      </c>
      <c r="E405" s="261" t="s">
        <v>1</v>
      </c>
      <c r="F405" s="262" t="s">
        <v>161</v>
      </c>
      <c r="G405" s="260"/>
      <c r="H405" s="263">
        <v>4</v>
      </c>
      <c r="I405" s="264"/>
      <c r="J405" s="260"/>
      <c r="K405" s="260"/>
      <c r="L405" s="265"/>
      <c r="M405" s="266"/>
      <c r="N405" s="267"/>
      <c r="O405" s="267"/>
      <c r="P405" s="267"/>
      <c r="Q405" s="267"/>
      <c r="R405" s="267"/>
      <c r="S405" s="267"/>
      <c r="T405" s="268"/>
      <c r="AT405" s="269" t="s">
        <v>157</v>
      </c>
      <c r="AU405" s="269" t="s">
        <v>87</v>
      </c>
      <c r="AV405" s="14" t="s">
        <v>153</v>
      </c>
      <c r="AW405" s="14" t="s">
        <v>33</v>
      </c>
      <c r="AX405" s="14" t="s">
        <v>8</v>
      </c>
      <c r="AY405" s="269" t="s">
        <v>145</v>
      </c>
    </row>
    <row r="406" s="1" customFormat="1" ht="24" customHeight="1">
      <c r="B406" s="37"/>
      <c r="C406" s="222" t="s">
        <v>383</v>
      </c>
      <c r="D406" s="222" t="s">
        <v>148</v>
      </c>
      <c r="E406" s="223" t="s">
        <v>384</v>
      </c>
      <c r="F406" s="224" t="s">
        <v>385</v>
      </c>
      <c r="G406" s="225" t="s">
        <v>151</v>
      </c>
      <c r="H406" s="226">
        <v>1</v>
      </c>
      <c r="I406" s="227"/>
      <c r="J406" s="228">
        <f>ROUND(I406*H406,0)</f>
        <v>0</v>
      </c>
      <c r="K406" s="224" t="s">
        <v>1</v>
      </c>
      <c r="L406" s="42"/>
      <c r="M406" s="229" t="s">
        <v>1</v>
      </c>
      <c r="N406" s="230" t="s">
        <v>43</v>
      </c>
      <c r="O406" s="85"/>
      <c r="P406" s="231">
        <f>O406*H406</f>
        <v>0</v>
      </c>
      <c r="Q406" s="231">
        <v>0.0011199999999999999</v>
      </c>
      <c r="R406" s="231">
        <f>Q406*H406</f>
        <v>0.0011199999999999999</v>
      </c>
      <c r="S406" s="231">
        <v>0</v>
      </c>
      <c r="T406" s="232">
        <f>S406*H406</f>
        <v>0</v>
      </c>
      <c r="AR406" s="233" t="s">
        <v>153</v>
      </c>
      <c r="AT406" s="233" t="s">
        <v>148</v>
      </c>
      <c r="AU406" s="233" t="s">
        <v>87</v>
      </c>
      <c r="AY406" s="16" t="s">
        <v>145</v>
      </c>
      <c r="BE406" s="234">
        <f>IF(N406="základní",J406,0)</f>
        <v>0</v>
      </c>
      <c r="BF406" s="234">
        <f>IF(N406="snížená",J406,0)</f>
        <v>0</v>
      </c>
      <c r="BG406" s="234">
        <f>IF(N406="zákl. přenesená",J406,0)</f>
        <v>0</v>
      </c>
      <c r="BH406" s="234">
        <f>IF(N406="sníž. přenesená",J406,0)</f>
        <v>0</v>
      </c>
      <c r="BI406" s="234">
        <f>IF(N406="nulová",J406,0)</f>
        <v>0</v>
      </c>
      <c r="BJ406" s="16" t="s">
        <v>8</v>
      </c>
      <c r="BK406" s="234">
        <f>ROUND(I406*H406,0)</f>
        <v>0</v>
      </c>
      <c r="BL406" s="16" t="s">
        <v>153</v>
      </c>
      <c r="BM406" s="233" t="s">
        <v>386</v>
      </c>
    </row>
    <row r="407" s="12" customFormat="1">
      <c r="B407" s="238"/>
      <c r="C407" s="239"/>
      <c r="D407" s="235" t="s">
        <v>157</v>
      </c>
      <c r="E407" s="240" t="s">
        <v>1</v>
      </c>
      <c r="F407" s="241" t="s">
        <v>387</v>
      </c>
      <c r="G407" s="239"/>
      <c r="H407" s="240" t="s">
        <v>1</v>
      </c>
      <c r="I407" s="242"/>
      <c r="J407" s="239"/>
      <c r="K407" s="239"/>
      <c r="L407" s="243"/>
      <c r="M407" s="244"/>
      <c r="N407" s="245"/>
      <c r="O407" s="245"/>
      <c r="P407" s="245"/>
      <c r="Q407" s="245"/>
      <c r="R407" s="245"/>
      <c r="S407" s="245"/>
      <c r="T407" s="246"/>
      <c r="AT407" s="247" t="s">
        <v>157</v>
      </c>
      <c r="AU407" s="247" t="s">
        <v>87</v>
      </c>
      <c r="AV407" s="12" t="s">
        <v>8</v>
      </c>
      <c r="AW407" s="12" t="s">
        <v>33</v>
      </c>
      <c r="AX407" s="12" t="s">
        <v>78</v>
      </c>
      <c r="AY407" s="247" t="s">
        <v>145</v>
      </c>
    </row>
    <row r="408" s="13" customFormat="1">
      <c r="B408" s="248"/>
      <c r="C408" s="249"/>
      <c r="D408" s="235" t="s">
        <v>157</v>
      </c>
      <c r="E408" s="250" t="s">
        <v>1</v>
      </c>
      <c r="F408" s="251" t="s">
        <v>8</v>
      </c>
      <c r="G408" s="249"/>
      <c r="H408" s="252">
        <v>1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AT408" s="258" t="s">
        <v>157</v>
      </c>
      <c r="AU408" s="258" t="s">
        <v>87</v>
      </c>
      <c r="AV408" s="13" t="s">
        <v>87</v>
      </c>
      <c r="AW408" s="13" t="s">
        <v>33</v>
      </c>
      <c r="AX408" s="13" t="s">
        <v>78</v>
      </c>
      <c r="AY408" s="258" t="s">
        <v>145</v>
      </c>
    </row>
    <row r="409" s="14" customFormat="1">
      <c r="B409" s="259"/>
      <c r="C409" s="260"/>
      <c r="D409" s="235" t="s">
        <v>157</v>
      </c>
      <c r="E409" s="261" t="s">
        <v>1</v>
      </c>
      <c r="F409" s="262" t="s">
        <v>161</v>
      </c>
      <c r="G409" s="260"/>
      <c r="H409" s="263">
        <v>1</v>
      </c>
      <c r="I409" s="264"/>
      <c r="J409" s="260"/>
      <c r="K409" s="260"/>
      <c r="L409" s="265"/>
      <c r="M409" s="266"/>
      <c r="N409" s="267"/>
      <c r="O409" s="267"/>
      <c r="P409" s="267"/>
      <c r="Q409" s="267"/>
      <c r="R409" s="267"/>
      <c r="S409" s="267"/>
      <c r="T409" s="268"/>
      <c r="AT409" s="269" t="s">
        <v>157</v>
      </c>
      <c r="AU409" s="269" t="s">
        <v>87</v>
      </c>
      <c r="AV409" s="14" t="s">
        <v>153</v>
      </c>
      <c r="AW409" s="14" t="s">
        <v>33</v>
      </c>
      <c r="AX409" s="14" t="s">
        <v>8</v>
      </c>
      <c r="AY409" s="269" t="s">
        <v>145</v>
      </c>
    </row>
    <row r="410" s="1" customFormat="1" ht="48" customHeight="1">
      <c r="B410" s="37"/>
      <c r="C410" s="222" t="s">
        <v>388</v>
      </c>
      <c r="D410" s="222" t="s">
        <v>148</v>
      </c>
      <c r="E410" s="223" t="s">
        <v>389</v>
      </c>
      <c r="F410" s="224" t="s">
        <v>390</v>
      </c>
      <c r="G410" s="225" t="s">
        <v>151</v>
      </c>
      <c r="H410" s="226">
        <v>1</v>
      </c>
      <c r="I410" s="227"/>
      <c r="J410" s="228">
        <f>ROUND(I410*H410,0)</f>
        <v>0</v>
      </c>
      <c r="K410" s="224" t="s">
        <v>1</v>
      </c>
      <c r="L410" s="42"/>
      <c r="M410" s="229" t="s">
        <v>1</v>
      </c>
      <c r="N410" s="230" t="s">
        <v>43</v>
      </c>
      <c r="O410" s="85"/>
      <c r="P410" s="231">
        <f>O410*H410</f>
        <v>0</v>
      </c>
      <c r="Q410" s="231">
        <v>0.0011199999999999999</v>
      </c>
      <c r="R410" s="231">
        <f>Q410*H410</f>
        <v>0.0011199999999999999</v>
      </c>
      <c r="S410" s="231">
        <v>0</v>
      </c>
      <c r="T410" s="232">
        <f>S410*H410</f>
        <v>0</v>
      </c>
      <c r="AR410" s="233" t="s">
        <v>153</v>
      </c>
      <c r="AT410" s="233" t="s">
        <v>148</v>
      </c>
      <c r="AU410" s="233" t="s">
        <v>87</v>
      </c>
      <c r="AY410" s="16" t="s">
        <v>145</v>
      </c>
      <c r="BE410" s="234">
        <f>IF(N410="základní",J410,0)</f>
        <v>0</v>
      </c>
      <c r="BF410" s="234">
        <f>IF(N410="snížená",J410,0)</f>
        <v>0</v>
      </c>
      <c r="BG410" s="234">
        <f>IF(N410="zákl. přenesená",J410,0)</f>
        <v>0</v>
      </c>
      <c r="BH410" s="234">
        <f>IF(N410="sníž. přenesená",J410,0)</f>
        <v>0</v>
      </c>
      <c r="BI410" s="234">
        <f>IF(N410="nulová",J410,0)</f>
        <v>0</v>
      </c>
      <c r="BJ410" s="16" t="s">
        <v>8</v>
      </c>
      <c r="BK410" s="234">
        <f>ROUND(I410*H410,0)</f>
        <v>0</v>
      </c>
      <c r="BL410" s="16" t="s">
        <v>153</v>
      </c>
      <c r="BM410" s="233" t="s">
        <v>391</v>
      </c>
    </row>
    <row r="411" s="12" customFormat="1">
      <c r="B411" s="238"/>
      <c r="C411" s="239"/>
      <c r="D411" s="235" t="s">
        <v>157</v>
      </c>
      <c r="E411" s="240" t="s">
        <v>1</v>
      </c>
      <c r="F411" s="241" t="s">
        <v>158</v>
      </c>
      <c r="G411" s="239"/>
      <c r="H411" s="240" t="s">
        <v>1</v>
      </c>
      <c r="I411" s="242"/>
      <c r="J411" s="239"/>
      <c r="K411" s="239"/>
      <c r="L411" s="243"/>
      <c r="M411" s="244"/>
      <c r="N411" s="245"/>
      <c r="O411" s="245"/>
      <c r="P411" s="245"/>
      <c r="Q411" s="245"/>
      <c r="R411" s="245"/>
      <c r="S411" s="245"/>
      <c r="T411" s="246"/>
      <c r="AT411" s="247" t="s">
        <v>157</v>
      </c>
      <c r="AU411" s="247" t="s">
        <v>87</v>
      </c>
      <c r="AV411" s="12" t="s">
        <v>8</v>
      </c>
      <c r="AW411" s="12" t="s">
        <v>33</v>
      </c>
      <c r="AX411" s="12" t="s">
        <v>78</v>
      </c>
      <c r="AY411" s="247" t="s">
        <v>145</v>
      </c>
    </row>
    <row r="412" s="13" customFormat="1">
      <c r="B412" s="248"/>
      <c r="C412" s="249"/>
      <c r="D412" s="235" t="s">
        <v>157</v>
      </c>
      <c r="E412" s="250" t="s">
        <v>1</v>
      </c>
      <c r="F412" s="251" t="s">
        <v>8</v>
      </c>
      <c r="G412" s="249"/>
      <c r="H412" s="252">
        <v>1</v>
      </c>
      <c r="I412" s="253"/>
      <c r="J412" s="249"/>
      <c r="K412" s="249"/>
      <c r="L412" s="254"/>
      <c r="M412" s="255"/>
      <c r="N412" s="256"/>
      <c r="O412" s="256"/>
      <c r="P412" s="256"/>
      <c r="Q412" s="256"/>
      <c r="R412" s="256"/>
      <c r="S412" s="256"/>
      <c r="T412" s="257"/>
      <c r="AT412" s="258" t="s">
        <v>157</v>
      </c>
      <c r="AU412" s="258" t="s">
        <v>87</v>
      </c>
      <c r="AV412" s="13" t="s">
        <v>87</v>
      </c>
      <c r="AW412" s="13" t="s">
        <v>33</v>
      </c>
      <c r="AX412" s="13" t="s">
        <v>78</v>
      </c>
      <c r="AY412" s="258" t="s">
        <v>145</v>
      </c>
    </row>
    <row r="413" s="14" customFormat="1">
      <c r="B413" s="259"/>
      <c r="C413" s="260"/>
      <c r="D413" s="235" t="s">
        <v>157</v>
      </c>
      <c r="E413" s="261" t="s">
        <v>1</v>
      </c>
      <c r="F413" s="262" t="s">
        <v>161</v>
      </c>
      <c r="G413" s="260"/>
      <c r="H413" s="263">
        <v>1</v>
      </c>
      <c r="I413" s="264"/>
      <c r="J413" s="260"/>
      <c r="K413" s="260"/>
      <c r="L413" s="265"/>
      <c r="M413" s="266"/>
      <c r="N413" s="267"/>
      <c r="O413" s="267"/>
      <c r="P413" s="267"/>
      <c r="Q413" s="267"/>
      <c r="R413" s="267"/>
      <c r="S413" s="267"/>
      <c r="T413" s="268"/>
      <c r="AT413" s="269" t="s">
        <v>157</v>
      </c>
      <c r="AU413" s="269" t="s">
        <v>87</v>
      </c>
      <c r="AV413" s="14" t="s">
        <v>153</v>
      </c>
      <c r="AW413" s="14" t="s">
        <v>33</v>
      </c>
      <c r="AX413" s="14" t="s">
        <v>8</v>
      </c>
      <c r="AY413" s="269" t="s">
        <v>145</v>
      </c>
    </row>
    <row r="414" s="1" customFormat="1" ht="36" customHeight="1">
      <c r="B414" s="37"/>
      <c r="C414" s="222" t="s">
        <v>392</v>
      </c>
      <c r="D414" s="222" t="s">
        <v>148</v>
      </c>
      <c r="E414" s="223" t="s">
        <v>393</v>
      </c>
      <c r="F414" s="224" t="s">
        <v>394</v>
      </c>
      <c r="G414" s="225" t="s">
        <v>151</v>
      </c>
      <c r="H414" s="226">
        <v>1</v>
      </c>
      <c r="I414" s="227"/>
      <c r="J414" s="228">
        <f>ROUND(I414*H414,0)</f>
        <v>0</v>
      </c>
      <c r="K414" s="224" t="s">
        <v>1</v>
      </c>
      <c r="L414" s="42"/>
      <c r="M414" s="229" t="s">
        <v>1</v>
      </c>
      <c r="N414" s="230" t="s">
        <v>43</v>
      </c>
      <c r="O414" s="85"/>
      <c r="P414" s="231">
        <f>O414*H414</f>
        <v>0</v>
      </c>
      <c r="Q414" s="231">
        <v>0.0011199999999999999</v>
      </c>
      <c r="R414" s="231">
        <f>Q414*H414</f>
        <v>0.0011199999999999999</v>
      </c>
      <c r="S414" s="231">
        <v>0</v>
      </c>
      <c r="T414" s="232">
        <f>S414*H414</f>
        <v>0</v>
      </c>
      <c r="AR414" s="233" t="s">
        <v>153</v>
      </c>
      <c r="AT414" s="233" t="s">
        <v>148</v>
      </c>
      <c r="AU414" s="233" t="s">
        <v>87</v>
      </c>
      <c r="AY414" s="16" t="s">
        <v>145</v>
      </c>
      <c r="BE414" s="234">
        <f>IF(N414="základní",J414,0)</f>
        <v>0</v>
      </c>
      <c r="BF414" s="234">
        <f>IF(N414="snížená",J414,0)</f>
        <v>0</v>
      </c>
      <c r="BG414" s="234">
        <f>IF(N414="zákl. přenesená",J414,0)</f>
        <v>0</v>
      </c>
      <c r="BH414" s="234">
        <f>IF(N414="sníž. přenesená",J414,0)</f>
        <v>0</v>
      </c>
      <c r="BI414" s="234">
        <f>IF(N414="nulová",J414,0)</f>
        <v>0</v>
      </c>
      <c r="BJ414" s="16" t="s">
        <v>8</v>
      </c>
      <c r="BK414" s="234">
        <f>ROUND(I414*H414,0)</f>
        <v>0</v>
      </c>
      <c r="BL414" s="16" t="s">
        <v>153</v>
      </c>
      <c r="BM414" s="233" t="s">
        <v>395</v>
      </c>
    </row>
    <row r="415" s="12" customFormat="1">
      <c r="B415" s="238"/>
      <c r="C415" s="239"/>
      <c r="D415" s="235" t="s">
        <v>157</v>
      </c>
      <c r="E415" s="240" t="s">
        <v>1</v>
      </c>
      <c r="F415" s="241" t="s">
        <v>158</v>
      </c>
      <c r="G415" s="239"/>
      <c r="H415" s="240" t="s">
        <v>1</v>
      </c>
      <c r="I415" s="242"/>
      <c r="J415" s="239"/>
      <c r="K415" s="239"/>
      <c r="L415" s="243"/>
      <c r="M415" s="244"/>
      <c r="N415" s="245"/>
      <c r="O415" s="245"/>
      <c r="P415" s="245"/>
      <c r="Q415" s="245"/>
      <c r="R415" s="245"/>
      <c r="S415" s="245"/>
      <c r="T415" s="246"/>
      <c r="AT415" s="247" t="s">
        <v>157</v>
      </c>
      <c r="AU415" s="247" t="s">
        <v>87</v>
      </c>
      <c r="AV415" s="12" t="s">
        <v>8</v>
      </c>
      <c r="AW415" s="12" t="s">
        <v>33</v>
      </c>
      <c r="AX415" s="12" t="s">
        <v>78</v>
      </c>
      <c r="AY415" s="247" t="s">
        <v>145</v>
      </c>
    </row>
    <row r="416" s="13" customFormat="1">
      <c r="B416" s="248"/>
      <c r="C416" s="249"/>
      <c r="D416" s="235" t="s">
        <v>157</v>
      </c>
      <c r="E416" s="250" t="s">
        <v>1</v>
      </c>
      <c r="F416" s="251" t="s">
        <v>8</v>
      </c>
      <c r="G416" s="249"/>
      <c r="H416" s="252">
        <v>1</v>
      </c>
      <c r="I416" s="253"/>
      <c r="J416" s="249"/>
      <c r="K416" s="249"/>
      <c r="L416" s="254"/>
      <c r="M416" s="255"/>
      <c r="N416" s="256"/>
      <c r="O416" s="256"/>
      <c r="P416" s="256"/>
      <c r="Q416" s="256"/>
      <c r="R416" s="256"/>
      <c r="S416" s="256"/>
      <c r="T416" s="257"/>
      <c r="AT416" s="258" t="s">
        <v>157</v>
      </c>
      <c r="AU416" s="258" t="s">
        <v>87</v>
      </c>
      <c r="AV416" s="13" t="s">
        <v>87</v>
      </c>
      <c r="AW416" s="13" t="s">
        <v>33</v>
      </c>
      <c r="AX416" s="13" t="s">
        <v>78</v>
      </c>
      <c r="AY416" s="258" t="s">
        <v>145</v>
      </c>
    </row>
    <row r="417" s="14" customFormat="1">
      <c r="B417" s="259"/>
      <c r="C417" s="260"/>
      <c r="D417" s="235" t="s">
        <v>157</v>
      </c>
      <c r="E417" s="261" t="s">
        <v>1</v>
      </c>
      <c r="F417" s="262" t="s">
        <v>161</v>
      </c>
      <c r="G417" s="260"/>
      <c r="H417" s="263">
        <v>1</v>
      </c>
      <c r="I417" s="264"/>
      <c r="J417" s="260"/>
      <c r="K417" s="260"/>
      <c r="L417" s="265"/>
      <c r="M417" s="266"/>
      <c r="N417" s="267"/>
      <c r="O417" s="267"/>
      <c r="P417" s="267"/>
      <c r="Q417" s="267"/>
      <c r="R417" s="267"/>
      <c r="S417" s="267"/>
      <c r="T417" s="268"/>
      <c r="AT417" s="269" t="s">
        <v>157</v>
      </c>
      <c r="AU417" s="269" t="s">
        <v>87</v>
      </c>
      <c r="AV417" s="14" t="s">
        <v>153</v>
      </c>
      <c r="AW417" s="14" t="s">
        <v>33</v>
      </c>
      <c r="AX417" s="14" t="s">
        <v>8</v>
      </c>
      <c r="AY417" s="269" t="s">
        <v>145</v>
      </c>
    </row>
    <row r="418" s="1" customFormat="1" ht="16.5" customHeight="1">
      <c r="B418" s="37"/>
      <c r="C418" s="222" t="s">
        <v>396</v>
      </c>
      <c r="D418" s="222" t="s">
        <v>148</v>
      </c>
      <c r="E418" s="223" t="s">
        <v>397</v>
      </c>
      <c r="F418" s="224" t="s">
        <v>398</v>
      </c>
      <c r="G418" s="225" t="s">
        <v>151</v>
      </c>
      <c r="H418" s="226">
        <v>1</v>
      </c>
      <c r="I418" s="227"/>
      <c r="J418" s="228">
        <f>ROUND(I418*H418,0)</f>
        <v>0</v>
      </c>
      <c r="K418" s="224" t="s">
        <v>1</v>
      </c>
      <c r="L418" s="42"/>
      <c r="M418" s="229" t="s">
        <v>1</v>
      </c>
      <c r="N418" s="230" t="s">
        <v>43</v>
      </c>
      <c r="O418" s="85"/>
      <c r="P418" s="231">
        <f>O418*H418</f>
        <v>0</v>
      </c>
      <c r="Q418" s="231">
        <v>0.0011199999999999999</v>
      </c>
      <c r="R418" s="231">
        <f>Q418*H418</f>
        <v>0.0011199999999999999</v>
      </c>
      <c r="S418" s="231">
        <v>0</v>
      </c>
      <c r="T418" s="232">
        <f>S418*H418</f>
        <v>0</v>
      </c>
      <c r="AR418" s="233" t="s">
        <v>153</v>
      </c>
      <c r="AT418" s="233" t="s">
        <v>148</v>
      </c>
      <c r="AU418" s="233" t="s">
        <v>87</v>
      </c>
      <c r="AY418" s="16" t="s">
        <v>145</v>
      </c>
      <c r="BE418" s="234">
        <f>IF(N418="základní",J418,0)</f>
        <v>0</v>
      </c>
      <c r="BF418" s="234">
        <f>IF(N418="snížená",J418,0)</f>
        <v>0</v>
      </c>
      <c r="BG418" s="234">
        <f>IF(N418="zákl. přenesená",J418,0)</f>
        <v>0</v>
      </c>
      <c r="BH418" s="234">
        <f>IF(N418="sníž. přenesená",J418,0)</f>
        <v>0</v>
      </c>
      <c r="BI418" s="234">
        <f>IF(N418="nulová",J418,0)</f>
        <v>0</v>
      </c>
      <c r="BJ418" s="16" t="s">
        <v>8</v>
      </c>
      <c r="BK418" s="234">
        <f>ROUND(I418*H418,0)</f>
        <v>0</v>
      </c>
      <c r="BL418" s="16" t="s">
        <v>153</v>
      </c>
      <c r="BM418" s="233" t="s">
        <v>399</v>
      </c>
    </row>
    <row r="419" s="12" customFormat="1">
      <c r="B419" s="238"/>
      <c r="C419" s="239"/>
      <c r="D419" s="235" t="s">
        <v>157</v>
      </c>
      <c r="E419" s="240" t="s">
        <v>1</v>
      </c>
      <c r="F419" s="241" t="s">
        <v>387</v>
      </c>
      <c r="G419" s="239"/>
      <c r="H419" s="240" t="s">
        <v>1</v>
      </c>
      <c r="I419" s="242"/>
      <c r="J419" s="239"/>
      <c r="K419" s="239"/>
      <c r="L419" s="243"/>
      <c r="M419" s="244"/>
      <c r="N419" s="245"/>
      <c r="O419" s="245"/>
      <c r="P419" s="245"/>
      <c r="Q419" s="245"/>
      <c r="R419" s="245"/>
      <c r="S419" s="245"/>
      <c r="T419" s="246"/>
      <c r="AT419" s="247" t="s">
        <v>157</v>
      </c>
      <c r="AU419" s="247" t="s">
        <v>87</v>
      </c>
      <c r="AV419" s="12" t="s">
        <v>8</v>
      </c>
      <c r="AW419" s="12" t="s">
        <v>33</v>
      </c>
      <c r="AX419" s="12" t="s">
        <v>78</v>
      </c>
      <c r="AY419" s="247" t="s">
        <v>145</v>
      </c>
    </row>
    <row r="420" s="13" customFormat="1">
      <c r="B420" s="248"/>
      <c r="C420" s="249"/>
      <c r="D420" s="235" t="s">
        <v>157</v>
      </c>
      <c r="E420" s="250" t="s">
        <v>1</v>
      </c>
      <c r="F420" s="251" t="s">
        <v>8</v>
      </c>
      <c r="G420" s="249"/>
      <c r="H420" s="252">
        <v>1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AT420" s="258" t="s">
        <v>157</v>
      </c>
      <c r="AU420" s="258" t="s">
        <v>87</v>
      </c>
      <c r="AV420" s="13" t="s">
        <v>87</v>
      </c>
      <c r="AW420" s="13" t="s">
        <v>33</v>
      </c>
      <c r="AX420" s="13" t="s">
        <v>78</v>
      </c>
      <c r="AY420" s="258" t="s">
        <v>145</v>
      </c>
    </row>
    <row r="421" s="14" customFormat="1">
      <c r="B421" s="259"/>
      <c r="C421" s="260"/>
      <c r="D421" s="235" t="s">
        <v>157</v>
      </c>
      <c r="E421" s="261" t="s">
        <v>1</v>
      </c>
      <c r="F421" s="262" t="s">
        <v>161</v>
      </c>
      <c r="G421" s="260"/>
      <c r="H421" s="263">
        <v>1</v>
      </c>
      <c r="I421" s="264"/>
      <c r="J421" s="260"/>
      <c r="K421" s="260"/>
      <c r="L421" s="265"/>
      <c r="M421" s="266"/>
      <c r="N421" s="267"/>
      <c r="O421" s="267"/>
      <c r="P421" s="267"/>
      <c r="Q421" s="267"/>
      <c r="R421" s="267"/>
      <c r="S421" s="267"/>
      <c r="T421" s="268"/>
      <c r="AT421" s="269" t="s">
        <v>157</v>
      </c>
      <c r="AU421" s="269" t="s">
        <v>87</v>
      </c>
      <c r="AV421" s="14" t="s">
        <v>153</v>
      </c>
      <c r="AW421" s="14" t="s">
        <v>33</v>
      </c>
      <c r="AX421" s="14" t="s">
        <v>8</v>
      </c>
      <c r="AY421" s="269" t="s">
        <v>145</v>
      </c>
    </row>
    <row r="422" s="1" customFormat="1" ht="36" customHeight="1">
      <c r="B422" s="37"/>
      <c r="C422" s="222" t="s">
        <v>400</v>
      </c>
      <c r="D422" s="222" t="s">
        <v>148</v>
      </c>
      <c r="E422" s="223" t="s">
        <v>401</v>
      </c>
      <c r="F422" s="224" t="s">
        <v>402</v>
      </c>
      <c r="G422" s="225" t="s">
        <v>151</v>
      </c>
      <c r="H422" s="226">
        <v>1</v>
      </c>
      <c r="I422" s="227"/>
      <c r="J422" s="228">
        <f>ROUND(I422*H422,0)</f>
        <v>0</v>
      </c>
      <c r="K422" s="224" t="s">
        <v>1</v>
      </c>
      <c r="L422" s="42"/>
      <c r="M422" s="229" t="s">
        <v>1</v>
      </c>
      <c r="N422" s="230" t="s">
        <v>43</v>
      </c>
      <c r="O422" s="85"/>
      <c r="P422" s="231">
        <f>O422*H422</f>
        <v>0</v>
      </c>
      <c r="Q422" s="231">
        <v>0.0011199999999999999</v>
      </c>
      <c r="R422" s="231">
        <f>Q422*H422</f>
        <v>0.0011199999999999999</v>
      </c>
      <c r="S422" s="231">
        <v>0</v>
      </c>
      <c r="T422" s="232">
        <f>S422*H422</f>
        <v>0</v>
      </c>
      <c r="AR422" s="233" t="s">
        <v>153</v>
      </c>
      <c r="AT422" s="233" t="s">
        <v>148</v>
      </c>
      <c r="AU422" s="233" t="s">
        <v>87</v>
      </c>
      <c r="AY422" s="16" t="s">
        <v>145</v>
      </c>
      <c r="BE422" s="234">
        <f>IF(N422="základní",J422,0)</f>
        <v>0</v>
      </c>
      <c r="BF422" s="234">
        <f>IF(N422="snížená",J422,0)</f>
        <v>0</v>
      </c>
      <c r="BG422" s="234">
        <f>IF(N422="zákl. přenesená",J422,0)</f>
        <v>0</v>
      </c>
      <c r="BH422" s="234">
        <f>IF(N422="sníž. přenesená",J422,0)</f>
        <v>0</v>
      </c>
      <c r="BI422" s="234">
        <f>IF(N422="nulová",J422,0)</f>
        <v>0</v>
      </c>
      <c r="BJ422" s="16" t="s">
        <v>8</v>
      </c>
      <c r="BK422" s="234">
        <f>ROUND(I422*H422,0)</f>
        <v>0</v>
      </c>
      <c r="BL422" s="16" t="s">
        <v>153</v>
      </c>
      <c r="BM422" s="233" t="s">
        <v>403</v>
      </c>
    </row>
    <row r="423" s="12" customFormat="1">
      <c r="B423" s="238"/>
      <c r="C423" s="239"/>
      <c r="D423" s="235" t="s">
        <v>157</v>
      </c>
      <c r="E423" s="240" t="s">
        <v>1</v>
      </c>
      <c r="F423" s="241" t="s">
        <v>158</v>
      </c>
      <c r="G423" s="239"/>
      <c r="H423" s="240" t="s">
        <v>1</v>
      </c>
      <c r="I423" s="242"/>
      <c r="J423" s="239"/>
      <c r="K423" s="239"/>
      <c r="L423" s="243"/>
      <c r="M423" s="244"/>
      <c r="N423" s="245"/>
      <c r="O423" s="245"/>
      <c r="P423" s="245"/>
      <c r="Q423" s="245"/>
      <c r="R423" s="245"/>
      <c r="S423" s="245"/>
      <c r="T423" s="246"/>
      <c r="AT423" s="247" t="s">
        <v>157</v>
      </c>
      <c r="AU423" s="247" t="s">
        <v>87</v>
      </c>
      <c r="AV423" s="12" t="s">
        <v>8</v>
      </c>
      <c r="AW423" s="12" t="s">
        <v>33</v>
      </c>
      <c r="AX423" s="12" t="s">
        <v>78</v>
      </c>
      <c r="AY423" s="247" t="s">
        <v>145</v>
      </c>
    </row>
    <row r="424" s="13" customFormat="1">
      <c r="B424" s="248"/>
      <c r="C424" s="249"/>
      <c r="D424" s="235" t="s">
        <v>157</v>
      </c>
      <c r="E424" s="250" t="s">
        <v>1</v>
      </c>
      <c r="F424" s="251" t="s">
        <v>8</v>
      </c>
      <c r="G424" s="249"/>
      <c r="H424" s="252">
        <v>1</v>
      </c>
      <c r="I424" s="253"/>
      <c r="J424" s="249"/>
      <c r="K424" s="249"/>
      <c r="L424" s="254"/>
      <c r="M424" s="255"/>
      <c r="N424" s="256"/>
      <c r="O424" s="256"/>
      <c r="P424" s="256"/>
      <c r="Q424" s="256"/>
      <c r="R424" s="256"/>
      <c r="S424" s="256"/>
      <c r="T424" s="257"/>
      <c r="AT424" s="258" t="s">
        <v>157</v>
      </c>
      <c r="AU424" s="258" t="s">
        <v>87</v>
      </c>
      <c r="AV424" s="13" t="s">
        <v>87</v>
      </c>
      <c r="AW424" s="13" t="s">
        <v>33</v>
      </c>
      <c r="AX424" s="13" t="s">
        <v>78</v>
      </c>
      <c r="AY424" s="258" t="s">
        <v>145</v>
      </c>
    </row>
    <row r="425" s="14" customFormat="1">
      <c r="B425" s="259"/>
      <c r="C425" s="260"/>
      <c r="D425" s="235" t="s">
        <v>157</v>
      </c>
      <c r="E425" s="261" t="s">
        <v>1</v>
      </c>
      <c r="F425" s="262" t="s">
        <v>161</v>
      </c>
      <c r="G425" s="260"/>
      <c r="H425" s="263">
        <v>1</v>
      </c>
      <c r="I425" s="264"/>
      <c r="J425" s="260"/>
      <c r="K425" s="260"/>
      <c r="L425" s="265"/>
      <c r="M425" s="266"/>
      <c r="N425" s="267"/>
      <c r="O425" s="267"/>
      <c r="P425" s="267"/>
      <c r="Q425" s="267"/>
      <c r="R425" s="267"/>
      <c r="S425" s="267"/>
      <c r="T425" s="268"/>
      <c r="AT425" s="269" t="s">
        <v>157</v>
      </c>
      <c r="AU425" s="269" t="s">
        <v>87</v>
      </c>
      <c r="AV425" s="14" t="s">
        <v>153</v>
      </c>
      <c r="AW425" s="14" t="s">
        <v>33</v>
      </c>
      <c r="AX425" s="14" t="s">
        <v>8</v>
      </c>
      <c r="AY425" s="269" t="s">
        <v>145</v>
      </c>
    </row>
    <row r="426" s="1" customFormat="1" ht="24" customHeight="1">
      <c r="B426" s="37"/>
      <c r="C426" s="222" t="s">
        <v>404</v>
      </c>
      <c r="D426" s="222" t="s">
        <v>148</v>
      </c>
      <c r="E426" s="223" t="s">
        <v>405</v>
      </c>
      <c r="F426" s="224" t="s">
        <v>406</v>
      </c>
      <c r="G426" s="225" t="s">
        <v>151</v>
      </c>
      <c r="H426" s="226">
        <v>1</v>
      </c>
      <c r="I426" s="227"/>
      <c r="J426" s="228">
        <f>ROUND(I426*H426,0)</f>
        <v>0</v>
      </c>
      <c r="K426" s="224" t="s">
        <v>1</v>
      </c>
      <c r="L426" s="42"/>
      <c r="M426" s="229" t="s">
        <v>1</v>
      </c>
      <c r="N426" s="230" t="s">
        <v>43</v>
      </c>
      <c r="O426" s="85"/>
      <c r="P426" s="231">
        <f>O426*H426</f>
        <v>0</v>
      </c>
      <c r="Q426" s="231">
        <v>0.0011199999999999999</v>
      </c>
      <c r="R426" s="231">
        <f>Q426*H426</f>
        <v>0.0011199999999999999</v>
      </c>
      <c r="S426" s="231">
        <v>0</v>
      </c>
      <c r="T426" s="232">
        <f>S426*H426</f>
        <v>0</v>
      </c>
      <c r="AR426" s="233" t="s">
        <v>153</v>
      </c>
      <c r="AT426" s="233" t="s">
        <v>148</v>
      </c>
      <c r="AU426" s="233" t="s">
        <v>87</v>
      </c>
      <c r="AY426" s="16" t="s">
        <v>145</v>
      </c>
      <c r="BE426" s="234">
        <f>IF(N426="základní",J426,0)</f>
        <v>0</v>
      </c>
      <c r="BF426" s="234">
        <f>IF(N426="snížená",J426,0)</f>
        <v>0</v>
      </c>
      <c r="BG426" s="234">
        <f>IF(N426="zákl. přenesená",J426,0)</f>
        <v>0</v>
      </c>
      <c r="BH426" s="234">
        <f>IF(N426="sníž. přenesená",J426,0)</f>
        <v>0</v>
      </c>
      <c r="BI426" s="234">
        <f>IF(N426="nulová",J426,0)</f>
        <v>0</v>
      </c>
      <c r="BJ426" s="16" t="s">
        <v>8</v>
      </c>
      <c r="BK426" s="234">
        <f>ROUND(I426*H426,0)</f>
        <v>0</v>
      </c>
      <c r="BL426" s="16" t="s">
        <v>153</v>
      </c>
      <c r="BM426" s="233" t="s">
        <v>407</v>
      </c>
    </row>
    <row r="427" s="12" customFormat="1">
      <c r="B427" s="238"/>
      <c r="C427" s="239"/>
      <c r="D427" s="235" t="s">
        <v>157</v>
      </c>
      <c r="E427" s="240" t="s">
        <v>1</v>
      </c>
      <c r="F427" s="241" t="s">
        <v>387</v>
      </c>
      <c r="G427" s="239"/>
      <c r="H427" s="240" t="s">
        <v>1</v>
      </c>
      <c r="I427" s="242"/>
      <c r="J427" s="239"/>
      <c r="K427" s="239"/>
      <c r="L427" s="243"/>
      <c r="M427" s="244"/>
      <c r="N427" s="245"/>
      <c r="O427" s="245"/>
      <c r="P427" s="245"/>
      <c r="Q427" s="245"/>
      <c r="R427" s="245"/>
      <c r="S427" s="245"/>
      <c r="T427" s="246"/>
      <c r="AT427" s="247" t="s">
        <v>157</v>
      </c>
      <c r="AU427" s="247" t="s">
        <v>87</v>
      </c>
      <c r="AV427" s="12" t="s">
        <v>8</v>
      </c>
      <c r="AW427" s="12" t="s">
        <v>33</v>
      </c>
      <c r="AX427" s="12" t="s">
        <v>78</v>
      </c>
      <c r="AY427" s="247" t="s">
        <v>145</v>
      </c>
    </row>
    <row r="428" s="13" customFormat="1">
      <c r="B428" s="248"/>
      <c r="C428" s="249"/>
      <c r="D428" s="235" t="s">
        <v>157</v>
      </c>
      <c r="E428" s="250" t="s">
        <v>1</v>
      </c>
      <c r="F428" s="251" t="s">
        <v>8</v>
      </c>
      <c r="G428" s="249"/>
      <c r="H428" s="252">
        <v>1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AT428" s="258" t="s">
        <v>157</v>
      </c>
      <c r="AU428" s="258" t="s">
        <v>87</v>
      </c>
      <c r="AV428" s="13" t="s">
        <v>87</v>
      </c>
      <c r="AW428" s="13" t="s">
        <v>33</v>
      </c>
      <c r="AX428" s="13" t="s">
        <v>78</v>
      </c>
      <c r="AY428" s="258" t="s">
        <v>145</v>
      </c>
    </row>
    <row r="429" s="14" customFormat="1">
      <c r="B429" s="259"/>
      <c r="C429" s="260"/>
      <c r="D429" s="235" t="s">
        <v>157</v>
      </c>
      <c r="E429" s="261" t="s">
        <v>1</v>
      </c>
      <c r="F429" s="262" t="s">
        <v>161</v>
      </c>
      <c r="G429" s="260"/>
      <c r="H429" s="263">
        <v>1</v>
      </c>
      <c r="I429" s="264"/>
      <c r="J429" s="260"/>
      <c r="K429" s="260"/>
      <c r="L429" s="265"/>
      <c r="M429" s="266"/>
      <c r="N429" s="267"/>
      <c r="O429" s="267"/>
      <c r="P429" s="267"/>
      <c r="Q429" s="267"/>
      <c r="R429" s="267"/>
      <c r="S429" s="267"/>
      <c r="T429" s="268"/>
      <c r="AT429" s="269" t="s">
        <v>157</v>
      </c>
      <c r="AU429" s="269" t="s">
        <v>87</v>
      </c>
      <c r="AV429" s="14" t="s">
        <v>153</v>
      </c>
      <c r="AW429" s="14" t="s">
        <v>33</v>
      </c>
      <c r="AX429" s="14" t="s">
        <v>8</v>
      </c>
      <c r="AY429" s="269" t="s">
        <v>145</v>
      </c>
    </row>
    <row r="430" s="1" customFormat="1" ht="24" customHeight="1">
      <c r="B430" s="37"/>
      <c r="C430" s="222" t="s">
        <v>408</v>
      </c>
      <c r="D430" s="222" t="s">
        <v>148</v>
      </c>
      <c r="E430" s="223" t="s">
        <v>409</v>
      </c>
      <c r="F430" s="224" t="s">
        <v>410</v>
      </c>
      <c r="G430" s="225" t="s">
        <v>151</v>
      </c>
      <c r="H430" s="226">
        <v>3</v>
      </c>
      <c r="I430" s="227"/>
      <c r="J430" s="228">
        <f>ROUND(I430*H430,0)</f>
        <v>0</v>
      </c>
      <c r="K430" s="224" t="s">
        <v>1</v>
      </c>
      <c r="L430" s="42"/>
      <c r="M430" s="229" t="s">
        <v>1</v>
      </c>
      <c r="N430" s="230" t="s">
        <v>43</v>
      </c>
      <c r="O430" s="85"/>
      <c r="P430" s="231">
        <f>O430*H430</f>
        <v>0</v>
      </c>
      <c r="Q430" s="231">
        <v>0.0011199999999999999</v>
      </c>
      <c r="R430" s="231">
        <f>Q430*H430</f>
        <v>0.0033599999999999997</v>
      </c>
      <c r="S430" s="231">
        <v>0</v>
      </c>
      <c r="T430" s="232">
        <f>S430*H430</f>
        <v>0</v>
      </c>
      <c r="AR430" s="233" t="s">
        <v>153</v>
      </c>
      <c r="AT430" s="233" t="s">
        <v>148</v>
      </c>
      <c r="AU430" s="233" t="s">
        <v>87</v>
      </c>
      <c r="AY430" s="16" t="s">
        <v>145</v>
      </c>
      <c r="BE430" s="234">
        <f>IF(N430="základní",J430,0)</f>
        <v>0</v>
      </c>
      <c r="BF430" s="234">
        <f>IF(N430="snížená",J430,0)</f>
        <v>0</v>
      </c>
      <c r="BG430" s="234">
        <f>IF(N430="zákl. přenesená",J430,0)</f>
        <v>0</v>
      </c>
      <c r="BH430" s="234">
        <f>IF(N430="sníž. přenesená",J430,0)</f>
        <v>0</v>
      </c>
      <c r="BI430" s="234">
        <f>IF(N430="nulová",J430,0)</f>
        <v>0</v>
      </c>
      <c r="BJ430" s="16" t="s">
        <v>8</v>
      </c>
      <c r="BK430" s="234">
        <f>ROUND(I430*H430,0)</f>
        <v>0</v>
      </c>
      <c r="BL430" s="16" t="s">
        <v>153</v>
      </c>
      <c r="BM430" s="233" t="s">
        <v>411</v>
      </c>
    </row>
    <row r="431" s="12" customFormat="1">
      <c r="B431" s="238"/>
      <c r="C431" s="239"/>
      <c r="D431" s="235" t="s">
        <v>157</v>
      </c>
      <c r="E431" s="240" t="s">
        <v>1</v>
      </c>
      <c r="F431" s="241" t="s">
        <v>158</v>
      </c>
      <c r="G431" s="239"/>
      <c r="H431" s="240" t="s">
        <v>1</v>
      </c>
      <c r="I431" s="242"/>
      <c r="J431" s="239"/>
      <c r="K431" s="239"/>
      <c r="L431" s="243"/>
      <c r="M431" s="244"/>
      <c r="N431" s="245"/>
      <c r="O431" s="245"/>
      <c r="P431" s="245"/>
      <c r="Q431" s="245"/>
      <c r="R431" s="245"/>
      <c r="S431" s="245"/>
      <c r="T431" s="246"/>
      <c r="AT431" s="247" t="s">
        <v>157</v>
      </c>
      <c r="AU431" s="247" t="s">
        <v>87</v>
      </c>
      <c r="AV431" s="12" t="s">
        <v>8</v>
      </c>
      <c r="AW431" s="12" t="s">
        <v>33</v>
      </c>
      <c r="AX431" s="12" t="s">
        <v>78</v>
      </c>
      <c r="AY431" s="247" t="s">
        <v>145</v>
      </c>
    </row>
    <row r="432" s="13" customFormat="1">
      <c r="B432" s="248"/>
      <c r="C432" s="249"/>
      <c r="D432" s="235" t="s">
        <v>157</v>
      </c>
      <c r="E432" s="250" t="s">
        <v>1</v>
      </c>
      <c r="F432" s="251" t="s">
        <v>146</v>
      </c>
      <c r="G432" s="249"/>
      <c r="H432" s="252">
        <v>3</v>
      </c>
      <c r="I432" s="253"/>
      <c r="J432" s="249"/>
      <c r="K432" s="249"/>
      <c r="L432" s="254"/>
      <c r="M432" s="255"/>
      <c r="N432" s="256"/>
      <c r="O432" s="256"/>
      <c r="P432" s="256"/>
      <c r="Q432" s="256"/>
      <c r="R432" s="256"/>
      <c r="S432" s="256"/>
      <c r="T432" s="257"/>
      <c r="AT432" s="258" t="s">
        <v>157</v>
      </c>
      <c r="AU432" s="258" t="s">
        <v>87</v>
      </c>
      <c r="AV432" s="13" t="s">
        <v>87</v>
      </c>
      <c r="AW432" s="13" t="s">
        <v>33</v>
      </c>
      <c r="AX432" s="13" t="s">
        <v>78</v>
      </c>
      <c r="AY432" s="258" t="s">
        <v>145</v>
      </c>
    </row>
    <row r="433" s="14" customFormat="1">
      <c r="B433" s="259"/>
      <c r="C433" s="260"/>
      <c r="D433" s="235" t="s">
        <v>157</v>
      </c>
      <c r="E433" s="261" t="s">
        <v>1</v>
      </c>
      <c r="F433" s="262" t="s">
        <v>161</v>
      </c>
      <c r="G433" s="260"/>
      <c r="H433" s="263">
        <v>3</v>
      </c>
      <c r="I433" s="264"/>
      <c r="J433" s="260"/>
      <c r="K433" s="260"/>
      <c r="L433" s="265"/>
      <c r="M433" s="266"/>
      <c r="N433" s="267"/>
      <c r="O433" s="267"/>
      <c r="P433" s="267"/>
      <c r="Q433" s="267"/>
      <c r="R433" s="267"/>
      <c r="S433" s="267"/>
      <c r="T433" s="268"/>
      <c r="AT433" s="269" t="s">
        <v>157</v>
      </c>
      <c r="AU433" s="269" t="s">
        <v>87</v>
      </c>
      <c r="AV433" s="14" t="s">
        <v>153</v>
      </c>
      <c r="AW433" s="14" t="s">
        <v>33</v>
      </c>
      <c r="AX433" s="14" t="s">
        <v>8</v>
      </c>
      <c r="AY433" s="269" t="s">
        <v>145</v>
      </c>
    </row>
    <row r="434" s="1" customFormat="1" ht="24" customHeight="1">
      <c r="B434" s="37"/>
      <c r="C434" s="222" t="s">
        <v>412</v>
      </c>
      <c r="D434" s="222" t="s">
        <v>148</v>
      </c>
      <c r="E434" s="223" t="s">
        <v>413</v>
      </c>
      <c r="F434" s="224" t="s">
        <v>414</v>
      </c>
      <c r="G434" s="225" t="s">
        <v>151</v>
      </c>
      <c r="H434" s="226">
        <v>3</v>
      </c>
      <c r="I434" s="227"/>
      <c r="J434" s="228">
        <f>ROUND(I434*H434,0)</f>
        <v>0</v>
      </c>
      <c r="K434" s="224" t="s">
        <v>1</v>
      </c>
      <c r="L434" s="42"/>
      <c r="M434" s="229" t="s">
        <v>1</v>
      </c>
      <c r="N434" s="230" t="s">
        <v>43</v>
      </c>
      <c r="O434" s="85"/>
      <c r="P434" s="231">
        <f>O434*H434</f>
        <v>0</v>
      </c>
      <c r="Q434" s="231">
        <v>0.0011199999999999999</v>
      </c>
      <c r="R434" s="231">
        <f>Q434*H434</f>
        <v>0.0033599999999999997</v>
      </c>
      <c r="S434" s="231">
        <v>0</v>
      </c>
      <c r="T434" s="232">
        <f>S434*H434</f>
        <v>0</v>
      </c>
      <c r="AR434" s="233" t="s">
        <v>153</v>
      </c>
      <c r="AT434" s="233" t="s">
        <v>148</v>
      </c>
      <c r="AU434" s="233" t="s">
        <v>87</v>
      </c>
      <c r="AY434" s="16" t="s">
        <v>145</v>
      </c>
      <c r="BE434" s="234">
        <f>IF(N434="základní",J434,0)</f>
        <v>0</v>
      </c>
      <c r="BF434" s="234">
        <f>IF(N434="snížená",J434,0)</f>
        <v>0</v>
      </c>
      <c r="BG434" s="234">
        <f>IF(N434="zákl. přenesená",J434,0)</f>
        <v>0</v>
      </c>
      <c r="BH434" s="234">
        <f>IF(N434="sníž. přenesená",J434,0)</f>
        <v>0</v>
      </c>
      <c r="BI434" s="234">
        <f>IF(N434="nulová",J434,0)</f>
        <v>0</v>
      </c>
      <c r="BJ434" s="16" t="s">
        <v>8</v>
      </c>
      <c r="BK434" s="234">
        <f>ROUND(I434*H434,0)</f>
        <v>0</v>
      </c>
      <c r="BL434" s="16" t="s">
        <v>153</v>
      </c>
      <c r="BM434" s="233" t="s">
        <v>415</v>
      </c>
    </row>
    <row r="435" s="12" customFormat="1">
      <c r="B435" s="238"/>
      <c r="C435" s="239"/>
      <c r="D435" s="235" t="s">
        <v>157</v>
      </c>
      <c r="E435" s="240" t="s">
        <v>1</v>
      </c>
      <c r="F435" s="241" t="s">
        <v>158</v>
      </c>
      <c r="G435" s="239"/>
      <c r="H435" s="240" t="s">
        <v>1</v>
      </c>
      <c r="I435" s="242"/>
      <c r="J435" s="239"/>
      <c r="K435" s="239"/>
      <c r="L435" s="243"/>
      <c r="M435" s="244"/>
      <c r="N435" s="245"/>
      <c r="O435" s="245"/>
      <c r="P435" s="245"/>
      <c r="Q435" s="245"/>
      <c r="R435" s="245"/>
      <c r="S435" s="245"/>
      <c r="T435" s="246"/>
      <c r="AT435" s="247" t="s">
        <v>157</v>
      </c>
      <c r="AU435" s="247" t="s">
        <v>87</v>
      </c>
      <c r="AV435" s="12" t="s">
        <v>8</v>
      </c>
      <c r="AW435" s="12" t="s">
        <v>33</v>
      </c>
      <c r="AX435" s="12" t="s">
        <v>78</v>
      </c>
      <c r="AY435" s="247" t="s">
        <v>145</v>
      </c>
    </row>
    <row r="436" s="13" customFormat="1">
      <c r="B436" s="248"/>
      <c r="C436" s="249"/>
      <c r="D436" s="235" t="s">
        <v>157</v>
      </c>
      <c r="E436" s="250" t="s">
        <v>1</v>
      </c>
      <c r="F436" s="251" t="s">
        <v>146</v>
      </c>
      <c r="G436" s="249"/>
      <c r="H436" s="252">
        <v>3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AT436" s="258" t="s">
        <v>157</v>
      </c>
      <c r="AU436" s="258" t="s">
        <v>87</v>
      </c>
      <c r="AV436" s="13" t="s">
        <v>87</v>
      </c>
      <c r="AW436" s="13" t="s">
        <v>33</v>
      </c>
      <c r="AX436" s="13" t="s">
        <v>78</v>
      </c>
      <c r="AY436" s="258" t="s">
        <v>145</v>
      </c>
    </row>
    <row r="437" s="14" customFormat="1">
      <c r="B437" s="259"/>
      <c r="C437" s="260"/>
      <c r="D437" s="235" t="s">
        <v>157</v>
      </c>
      <c r="E437" s="261" t="s">
        <v>1</v>
      </c>
      <c r="F437" s="262" t="s">
        <v>161</v>
      </c>
      <c r="G437" s="260"/>
      <c r="H437" s="263">
        <v>3</v>
      </c>
      <c r="I437" s="264"/>
      <c r="J437" s="260"/>
      <c r="K437" s="260"/>
      <c r="L437" s="265"/>
      <c r="M437" s="266"/>
      <c r="N437" s="267"/>
      <c r="O437" s="267"/>
      <c r="P437" s="267"/>
      <c r="Q437" s="267"/>
      <c r="R437" s="267"/>
      <c r="S437" s="267"/>
      <c r="T437" s="268"/>
      <c r="AT437" s="269" t="s">
        <v>157</v>
      </c>
      <c r="AU437" s="269" t="s">
        <v>87</v>
      </c>
      <c r="AV437" s="14" t="s">
        <v>153</v>
      </c>
      <c r="AW437" s="14" t="s">
        <v>33</v>
      </c>
      <c r="AX437" s="14" t="s">
        <v>8</v>
      </c>
      <c r="AY437" s="269" t="s">
        <v>145</v>
      </c>
    </row>
    <row r="438" s="1" customFormat="1" ht="16.5" customHeight="1">
      <c r="B438" s="37"/>
      <c r="C438" s="222" t="s">
        <v>416</v>
      </c>
      <c r="D438" s="222" t="s">
        <v>148</v>
      </c>
      <c r="E438" s="223" t="s">
        <v>417</v>
      </c>
      <c r="F438" s="224" t="s">
        <v>418</v>
      </c>
      <c r="G438" s="225" t="s">
        <v>151</v>
      </c>
      <c r="H438" s="226">
        <v>1</v>
      </c>
      <c r="I438" s="227"/>
      <c r="J438" s="228">
        <f>ROUND(I438*H438,0)</f>
        <v>0</v>
      </c>
      <c r="K438" s="224" t="s">
        <v>1</v>
      </c>
      <c r="L438" s="42"/>
      <c r="M438" s="229" t="s">
        <v>1</v>
      </c>
      <c r="N438" s="230" t="s">
        <v>43</v>
      </c>
      <c r="O438" s="85"/>
      <c r="P438" s="231">
        <f>O438*H438</f>
        <v>0</v>
      </c>
      <c r="Q438" s="231">
        <v>0.0011199999999999999</v>
      </c>
      <c r="R438" s="231">
        <f>Q438*H438</f>
        <v>0.0011199999999999999</v>
      </c>
      <c r="S438" s="231">
        <v>0</v>
      </c>
      <c r="T438" s="232">
        <f>S438*H438</f>
        <v>0</v>
      </c>
      <c r="AR438" s="233" t="s">
        <v>153</v>
      </c>
      <c r="AT438" s="233" t="s">
        <v>148</v>
      </c>
      <c r="AU438" s="233" t="s">
        <v>87</v>
      </c>
      <c r="AY438" s="16" t="s">
        <v>145</v>
      </c>
      <c r="BE438" s="234">
        <f>IF(N438="základní",J438,0)</f>
        <v>0</v>
      </c>
      <c r="BF438" s="234">
        <f>IF(N438="snížená",J438,0)</f>
        <v>0</v>
      </c>
      <c r="BG438" s="234">
        <f>IF(N438="zákl. přenesená",J438,0)</f>
        <v>0</v>
      </c>
      <c r="BH438" s="234">
        <f>IF(N438="sníž. přenesená",J438,0)</f>
        <v>0</v>
      </c>
      <c r="BI438" s="234">
        <f>IF(N438="nulová",J438,0)</f>
        <v>0</v>
      </c>
      <c r="BJ438" s="16" t="s">
        <v>8</v>
      </c>
      <c r="BK438" s="234">
        <f>ROUND(I438*H438,0)</f>
        <v>0</v>
      </c>
      <c r="BL438" s="16" t="s">
        <v>153</v>
      </c>
      <c r="BM438" s="233" t="s">
        <v>419</v>
      </c>
    </row>
    <row r="439" s="12" customFormat="1">
      <c r="B439" s="238"/>
      <c r="C439" s="239"/>
      <c r="D439" s="235" t="s">
        <v>157</v>
      </c>
      <c r="E439" s="240" t="s">
        <v>1</v>
      </c>
      <c r="F439" s="241" t="s">
        <v>158</v>
      </c>
      <c r="G439" s="239"/>
      <c r="H439" s="240" t="s">
        <v>1</v>
      </c>
      <c r="I439" s="242"/>
      <c r="J439" s="239"/>
      <c r="K439" s="239"/>
      <c r="L439" s="243"/>
      <c r="M439" s="244"/>
      <c r="N439" s="245"/>
      <c r="O439" s="245"/>
      <c r="P439" s="245"/>
      <c r="Q439" s="245"/>
      <c r="R439" s="245"/>
      <c r="S439" s="245"/>
      <c r="T439" s="246"/>
      <c r="AT439" s="247" t="s">
        <v>157</v>
      </c>
      <c r="AU439" s="247" t="s">
        <v>87</v>
      </c>
      <c r="AV439" s="12" t="s">
        <v>8</v>
      </c>
      <c r="AW439" s="12" t="s">
        <v>33</v>
      </c>
      <c r="AX439" s="12" t="s">
        <v>78</v>
      </c>
      <c r="AY439" s="247" t="s">
        <v>145</v>
      </c>
    </row>
    <row r="440" s="13" customFormat="1">
      <c r="B440" s="248"/>
      <c r="C440" s="249"/>
      <c r="D440" s="235" t="s">
        <v>157</v>
      </c>
      <c r="E440" s="250" t="s">
        <v>1</v>
      </c>
      <c r="F440" s="251" t="s">
        <v>8</v>
      </c>
      <c r="G440" s="249"/>
      <c r="H440" s="252">
        <v>1</v>
      </c>
      <c r="I440" s="253"/>
      <c r="J440" s="249"/>
      <c r="K440" s="249"/>
      <c r="L440" s="254"/>
      <c r="M440" s="255"/>
      <c r="N440" s="256"/>
      <c r="O440" s="256"/>
      <c r="P440" s="256"/>
      <c r="Q440" s="256"/>
      <c r="R440" s="256"/>
      <c r="S440" s="256"/>
      <c r="T440" s="257"/>
      <c r="AT440" s="258" t="s">
        <v>157</v>
      </c>
      <c r="AU440" s="258" t="s">
        <v>87</v>
      </c>
      <c r="AV440" s="13" t="s">
        <v>87</v>
      </c>
      <c r="AW440" s="13" t="s">
        <v>33</v>
      </c>
      <c r="AX440" s="13" t="s">
        <v>78</v>
      </c>
      <c r="AY440" s="258" t="s">
        <v>145</v>
      </c>
    </row>
    <row r="441" s="14" customFormat="1">
      <c r="B441" s="259"/>
      <c r="C441" s="260"/>
      <c r="D441" s="235" t="s">
        <v>157</v>
      </c>
      <c r="E441" s="261" t="s">
        <v>1</v>
      </c>
      <c r="F441" s="262" t="s">
        <v>161</v>
      </c>
      <c r="G441" s="260"/>
      <c r="H441" s="263">
        <v>1</v>
      </c>
      <c r="I441" s="264"/>
      <c r="J441" s="260"/>
      <c r="K441" s="260"/>
      <c r="L441" s="265"/>
      <c r="M441" s="266"/>
      <c r="N441" s="267"/>
      <c r="O441" s="267"/>
      <c r="P441" s="267"/>
      <c r="Q441" s="267"/>
      <c r="R441" s="267"/>
      <c r="S441" s="267"/>
      <c r="T441" s="268"/>
      <c r="AT441" s="269" t="s">
        <v>157</v>
      </c>
      <c r="AU441" s="269" t="s">
        <v>87</v>
      </c>
      <c r="AV441" s="14" t="s">
        <v>153</v>
      </c>
      <c r="AW441" s="14" t="s">
        <v>33</v>
      </c>
      <c r="AX441" s="14" t="s">
        <v>8</v>
      </c>
      <c r="AY441" s="269" t="s">
        <v>145</v>
      </c>
    </row>
    <row r="442" s="1" customFormat="1" ht="16.5" customHeight="1">
      <c r="B442" s="37"/>
      <c r="C442" s="270" t="s">
        <v>420</v>
      </c>
      <c r="D442" s="270" t="s">
        <v>352</v>
      </c>
      <c r="E442" s="271" t="s">
        <v>421</v>
      </c>
      <c r="F442" s="272" t="s">
        <v>422</v>
      </c>
      <c r="G442" s="273" t="s">
        <v>151</v>
      </c>
      <c r="H442" s="274">
        <v>1</v>
      </c>
      <c r="I442" s="275"/>
      <c r="J442" s="276">
        <f>ROUND(I442*H442,0)</f>
        <v>0</v>
      </c>
      <c r="K442" s="272" t="s">
        <v>1</v>
      </c>
      <c r="L442" s="277"/>
      <c r="M442" s="278" t="s">
        <v>1</v>
      </c>
      <c r="N442" s="279" t="s">
        <v>43</v>
      </c>
      <c r="O442" s="85"/>
      <c r="P442" s="231">
        <f>O442*H442</f>
        <v>0</v>
      </c>
      <c r="Q442" s="231">
        <v>0.0080000000000000002</v>
      </c>
      <c r="R442" s="231">
        <f>Q442*H442</f>
        <v>0.0080000000000000002</v>
      </c>
      <c r="S442" s="231">
        <v>0</v>
      </c>
      <c r="T442" s="232">
        <f>S442*H442</f>
        <v>0</v>
      </c>
      <c r="AR442" s="233" t="s">
        <v>200</v>
      </c>
      <c r="AT442" s="233" t="s">
        <v>352</v>
      </c>
      <c r="AU442" s="233" t="s">
        <v>87</v>
      </c>
      <c r="AY442" s="16" t="s">
        <v>145</v>
      </c>
      <c r="BE442" s="234">
        <f>IF(N442="základní",J442,0)</f>
        <v>0</v>
      </c>
      <c r="BF442" s="234">
        <f>IF(N442="snížená",J442,0)</f>
        <v>0</v>
      </c>
      <c r="BG442" s="234">
        <f>IF(N442="zákl. přenesená",J442,0)</f>
        <v>0</v>
      </c>
      <c r="BH442" s="234">
        <f>IF(N442="sníž. přenesená",J442,0)</f>
        <v>0</v>
      </c>
      <c r="BI442" s="234">
        <f>IF(N442="nulová",J442,0)</f>
        <v>0</v>
      </c>
      <c r="BJ442" s="16" t="s">
        <v>8</v>
      </c>
      <c r="BK442" s="234">
        <f>ROUND(I442*H442,0)</f>
        <v>0</v>
      </c>
      <c r="BL442" s="16" t="s">
        <v>153</v>
      </c>
      <c r="BM442" s="233" t="s">
        <v>423</v>
      </c>
    </row>
    <row r="443" s="12" customFormat="1">
      <c r="B443" s="238"/>
      <c r="C443" s="239"/>
      <c r="D443" s="235" t="s">
        <v>157</v>
      </c>
      <c r="E443" s="240" t="s">
        <v>1</v>
      </c>
      <c r="F443" s="241" t="s">
        <v>158</v>
      </c>
      <c r="G443" s="239"/>
      <c r="H443" s="240" t="s">
        <v>1</v>
      </c>
      <c r="I443" s="242"/>
      <c r="J443" s="239"/>
      <c r="K443" s="239"/>
      <c r="L443" s="243"/>
      <c r="M443" s="244"/>
      <c r="N443" s="245"/>
      <c r="O443" s="245"/>
      <c r="P443" s="245"/>
      <c r="Q443" s="245"/>
      <c r="R443" s="245"/>
      <c r="S443" s="245"/>
      <c r="T443" s="246"/>
      <c r="AT443" s="247" t="s">
        <v>157</v>
      </c>
      <c r="AU443" s="247" t="s">
        <v>87</v>
      </c>
      <c r="AV443" s="12" t="s">
        <v>8</v>
      </c>
      <c r="AW443" s="12" t="s">
        <v>33</v>
      </c>
      <c r="AX443" s="12" t="s">
        <v>78</v>
      </c>
      <c r="AY443" s="247" t="s">
        <v>145</v>
      </c>
    </row>
    <row r="444" s="13" customFormat="1">
      <c r="B444" s="248"/>
      <c r="C444" s="249"/>
      <c r="D444" s="235" t="s">
        <v>157</v>
      </c>
      <c r="E444" s="250" t="s">
        <v>1</v>
      </c>
      <c r="F444" s="251" t="s">
        <v>8</v>
      </c>
      <c r="G444" s="249"/>
      <c r="H444" s="252">
        <v>1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AT444" s="258" t="s">
        <v>157</v>
      </c>
      <c r="AU444" s="258" t="s">
        <v>87</v>
      </c>
      <c r="AV444" s="13" t="s">
        <v>87</v>
      </c>
      <c r="AW444" s="13" t="s">
        <v>33</v>
      </c>
      <c r="AX444" s="13" t="s">
        <v>78</v>
      </c>
      <c r="AY444" s="258" t="s">
        <v>145</v>
      </c>
    </row>
    <row r="445" s="14" customFormat="1">
      <c r="B445" s="259"/>
      <c r="C445" s="260"/>
      <c r="D445" s="235" t="s">
        <v>157</v>
      </c>
      <c r="E445" s="261" t="s">
        <v>1</v>
      </c>
      <c r="F445" s="262" t="s">
        <v>161</v>
      </c>
      <c r="G445" s="260"/>
      <c r="H445" s="263">
        <v>1</v>
      </c>
      <c r="I445" s="264"/>
      <c r="J445" s="260"/>
      <c r="K445" s="260"/>
      <c r="L445" s="265"/>
      <c r="M445" s="266"/>
      <c r="N445" s="267"/>
      <c r="O445" s="267"/>
      <c r="P445" s="267"/>
      <c r="Q445" s="267"/>
      <c r="R445" s="267"/>
      <c r="S445" s="267"/>
      <c r="T445" s="268"/>
      <c r="AT445" s="269" t="s">
        <v>157</v>
      </c>
      <c r="AU445" s="269" t="s">
        <v>87</v>
      </c>
      <c r="AV445" s="14" t="s">
        <v>153</v>
      </c>
      <c r="AW445" s="14" t="s">
        <v>33</v>
      </c>
      <c r="AX445" s="14" t="s">
        <v>8</v>
      </c>
      <c r="AY445" s="269" t="s">
        <v>145</v>
      </c>
    </row>
    <row r="446" s="1" customFormat="1" ht="24" customHeight="1">
      <c r="B446" s="37"/>
      <c r="C446" s="222" t="s">
        <v>424</v>
      </c>
      <c r="D446" s="222" t="s">
        <v>148</v>
      </c>
      <c r="E446" s="223" t="s">
        <v>425</v>
      </c>
      <c r="F446" s="224" t="s">
        <v>426</v>
      </c>
      <c r="G446" s="225" t="s">
        <v>151</v>
      </c>
      <c r="H446" s="226">
        <v>5</v>
      </c>
      <c r="I446" s="227"/>
      <c r="J446" s="228">
        <f>ROUND(I446*H446,0)</f>
        <v>0</v>
      </c>
      <c r="K446" s="224" t="s">
        <v>1</v>
      </c>
      <c r="L446" s="42"/>
      <c r="M446" s="229" t="s">
        <v>1</v>
      </c>
      <c r="N446" s="230" t="s">
        <v>43</v>
      </c>
      <c r="O446" s="85"/>
      <c r="P446" s="231">
        <f>O446*H446</f>
        <v>0</v>
      </c>
      <c r="Q446" s="231">
        <v>0.0011199999999999999</v>
      </c>
      <c r="R446" s="231">
        <f>Q446*H446</f>
        <v>0.0055999999999999991</v>
      </c>
      <c r="S446" s="231">
        <v>0</v>
      </c>
      <c r="T446" s="232">
        <f>S446*H446</f>
        <v>0</v>
      </c>
      <c r="AR446" s="233" t="s">
        <v>153</v>
      </c>
      <c r="AT446" s="233" t="s">
        <v>148</v>
      </c>
      <c r="AU446" s="233" t="s">
        <v>87</v>
      </c>
      <c r="AY446" s="16" t="s">
        <v>145</v>
      </c>
      <c r="BE446" s="234">
        <f>IF(N446="základní",J446,0)</f>
        <v>0</v>
      </c>
      <c r="BF446" s="234">
        <f>IF(N446="snížená",J446,0)</f>
        <v>0</v>
      </c>
      <c r="BG446" s="234">
        <f>IF(N446="zákl. přenesená",J446,0)</f>
        <v>0</v>
      </c>
      <c r="BH446" s="234">
        <f>IF(N446="sníž. přenesená",J446,0)</f>
        <v>0</v>
      </c>
      <c r="BI446" s="234">
        <f>IF(N446="nulová",J446,0)</f>
        <v>0</v>
      </c>
      <c r="BJ446" s="16" t="s">
        <v>8</v>
      </c>
      <c r="BK446" s="234">
        <f>ROUND(I446*H446,0)</f>
        <v>0</v>
      </c>
      <c r="BL446" s="16" t="s">
        <v>153</v>
      </c>
      <c r="BM446" s="233" t="s">
        <v>427</v>
      </c>
    </row>
    <row r="447" s="1" customFormat="1">
      <c r="B447" s="37"/>
      <c r="C447" s="38"/>
      <c r="D447" s="235" t="s">
        <v>155</v>
      </c>
      <c r="E447" s="38"/>
      <c r="F447" s="236" t="s">
        <v>428</v>
      </c>
      <c r="G447" s="38"/>
      <c r="H447" s="38"/>
      <c r="I447" s="138"/>
      <c r="J447" s="38"/>
      <c r="K447" s="38"/>
      <c r="L447" s="42"/>
      <c r="M447" s="237"/>
      <c r="N447" s="85"/>
      <c r="O447" s="85"/>
      <c r="P447" s="85"/>
      <c r="Q447" s="85"/>
      <c r="R447" s="85"/>
      <c r="S447" s="85"/>
      <c r="T447" s="86"/>
      <c r="AT447" s="16" t="s">
        <v>155</v>
      </c>
      <c r="AU447" s="16" t="s">
        <v>87</v>
      </c>
    </row>
    <row r="448" s="1" customFormat="1">
      <c r="B448" s="37"/>
      <c r="C448" s="38"/>
      <c r="D448" s="235" t="s">
        <v>429</v>
      </c>
      <c r="E448" s="38"/>
      <c r="F448" s="280" t="s">
        <v>430</v>
      </c>
      <c r="G448" s="38"/>
      <c r="H448" s="38"/>
      <c r="I448" s="138"/>
      <c r="J448" s="38"/>
      <c r="K448" s="38"/>
      <c r="L448" s="42"/>
      <c r="M448" s="237"/>
      <c r="N448" s="85"/>
      <c r="O448" s="85"/>
      <c r="P448" s="85"/>
      <c r="Q448" s="85"/>
      <c r="R448" s="85"/>
      <c r="S448" s="85"/>
      <c r="T448" s="86"/>
      <c r="AT448" s="16" t="s">
        <v>429</v>
      </c>
      <c r="AU448" s="16" t="s">
        <v>87</v>
      </c>
    </row>
    <row r="449" s="12" customFormat="1">
      <c r="B449" s="238"/>
      <c r="C449" s="239"/>
      <c r="D449" s="235" t="s">
        <v>157</v>
      </c>
      <c r="E449" s="240" t="s">
        <v>1</v>
      </c>
      <c r="F449" s="241" t="s">
        <v>158</v>
      </c>
      <c r="G449" s="239"/>
      <c r="H449" s="240" t="s">
        <v>1</v>
      </c>
      <c r="I449" s="242"/>
      <c r="J449" s="239"/>
      <c r="K449" s="239"/>
      <c r="L449" s="243"/>
      <c r="M449" s="244"/>
      <c r="N449" s="245"/>
      <c r="O449" s="245"/>
      <c r="P449" s="245"/>
      <c r="Q449" s="245"/>
      <c r="R449" s="245"/>
      <c r="S449" s="245"/>
      <c r="T449" s="246"/>
      <c r="AT449" s="247" t="s">
        <v>157</v>
      </c>
      <c r="AU449" s="247" t="s">
        <v>87</v>
      </c>
      <c r="AV449" s="12" t="s">
        <v>8</v>
      </c>
      <c r="AW449" s="12" t="s">
        <v>33</v>
      </c>
      <c r="AX449" s="12" t="s">
        <v>78</v>
      </c>
      <c r="AY449" s="247" t="s">
        <v>145</v>
      </c>
    </row>
    <row r="450" s="13" customFormat="1">
      <c r="B450" s="248"/>
      <c r="C450" s="249"/>
      <c r="D450" s="235" t="s">
        <v>157</v>
      </c>
      <c r="E450" s="250" t="s">
        <v>1</v>
      </c>
      <c r="F450" s="251" t="s">
        <v>178</v>
      </c>
      <c r="G450" s="249"/>
      <c r="H450" s="252">
        <v>5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AT450" s="258" t="s">
        <v>157</v>
      </c>
      <c r="AU450" s="258" t="s">
        <v>87</v>
      </c>
      <c r="AV450" s="13" t="s">
        <v>87</v>
      </c>
      <c r="AW450" s="13" t="s">
        <v>33</v>
      </c>
      <c r="AX450" s="13" t="s">
        <v>78</v>
      </c>
      <c r="AY450" s="258" t="s">
        <v>145</v>
      </c>
    </row>
    <row r="451" s="14" customFormat="1">
      <c r="B451" s="259"/>
      <c r="C451" s="260"/>
      <c r="D451" s="235" t="s">
        <v>157</v>
      </c>
      <c r="E451" s="261" t="s">
        <v>1</v>
      </c>
      <c r="F451" s="262" t="s">
        <v>161</v>
      </c>
      <c r="G451" s="260"/>
      <c r="H451" s="263">
        <v>5</v>
      </c>
      <c r="I451" s="264"/>
      <c r="J451" s="260"/>
      <c r="K451" s="260"/>
      <c r="L451" s="265"/>
      <c r="M451" s="266"/>
      <c r="N451" s="267"/>
      <c r="O451" s="267"/>
      <c r="P451" s="267"/>
      <c r="Q451" s="267"/>
      <c r="R451" s="267"/>
      <c r="S451" s="267"/>
      <c r="T451" s="268"/>
      <c r="AT451" s="269" t="s">
        <v>157</v>
      </c>
      <c r="AU451" s="269" t="s">
        <v>87</v>
      </c>
      <c r="AV451" s="14" t="s">
        <v>153</v>
      </c>
      <c r="AW451" s="14" t="s">
        <v>33</v>
      </c>
      <c r="AX451" s="14" t="s">
        <v>8</v>
      </c>
      <c r="AY451" s="269" t="s">
        <v>145</v>
      </c>
    </row>
    <row r="452" s="1" customFormat="1" ht="24" customHeight="1">
      <c r="B452" s="37"/>
      <c r="C452" s="222" t="s">
        <v>431</v>
      </c>
      <c r="D452" s="222" t="s">
        <v>148</v>
      </c>
      <c r="E452" s="223" t="s">
        <v>432</v>
      </c>
      <c r="F452" s="224" t="s">
        <v>433</v>
      </c>
      <c r="G452" s="225" t="s">
        <v>151</v>
      </c>
      <c r="H452" s="226">
        <v>1</v>
      </c>
      <c r="I452" s="227"/>
      <c r="J452" s="228">
        <f>ROUND(I452*H452,0)</f>
        <v>0</v>
      </c>
      <c r="K452" s="224" t="s">
        <v>1</v>
      </c>
      <c r="L452" s="42"/>
      <c r="M452" s="229" t="s">
        <v>1</v>
      </c>
      <c r="N452" s="230" t="s">
        <v>43</v>
      </c>
      <c r="O452" s="85"/>
      <c r="P452" s="231">
        <f>O452*H452</f>
        <v>0</v>
      </c>
      <c r="Q452" s="231">
        <v>0.0011199999999999999</v>
      </c>
      <c r="R452" s="231">
        <f>Q452*H452</f>
        <v>0.0011199999999999999</v>
      </c>
      <c r="S452" s="231">
        <v>0</v>
      </c>
      <c r="T452" s="232">
        <f>S452*H452</f>
        <v>0</v>
      </c>
      <c r="AR452" s="233" t="s">
        <v>153</v>
      </c>
      <c r="AT452" s="233" t="s">
        <v>148</v>
      </c>
      <c r="AU452" s="233" t="s">
        <v>87</v>
      </c>
      <c r="AY452" s="16" t="s">
        <v>145</v>
      </c>
      <c r="BE452" s="234">
        <f>IF(N452="základní",J452,0)</f>
        <v>0</v>
      </c>
      <c r="BF452" s="234">
        <f>IF(N452="snížená",J452,0)</f>
        <v>0</v>
      </c>
      <c r="BG452" s="234">
        <f>IF(N452="zákl. přenesená",J452,0)</f>
        <v>0</v>
      </c>
      <c r="BH452" s="234">
        <f>IF(N452="sníž. přenesená",J452,0)</f>
        <v>0</v>
      </c>
      <c r="BI452" s="234">
        <f>IF(N452="nulová",J452,0)</f>
        <v>0</v>
      </c>
      <c r="BJ452" s="16" t="s">
        <v>8</v>
      </c>
      <c r="BK452" s="234">
        <f>ROUND(I452*H452,0)</f>
        <v>0</v>
      </c>
      <c r="BL452" s="16" t="s">
        <v>153</v>
      </c>
      <c r="BM452" s="233" t="s">
        <v>434</v>
      </c>
    </row>
    <row r="453" s="12" customFormat="1">
      <c r="B453" s="238"/>
      <c r="C453" s="239"/>
      <c r="D453" s="235" t="s">
        <v>157</v>
      </c>
      <c r="E453" s="240" t="s">
        <v>1</v>
      </c>
      <c r="F453" s="241" t="s">
        <v>387</v>
      </c>
      <c r="G453" s="239"/>
      <c r="H453" s="240" t="s">
        <v>1</v>
      </c>
      <c r="I453" s="242"/>
      <c r="J453" s="239"/>
      <c r="K453" s="239"/>
      <c r="L453" s="243"/>
      <c r="M453" s="244"/>
      <c r="N453" s="245"/>
      <c r="O453" s="245"/>
      <c r="P453" s="245"/>
      <c r="Q453" s="245"/>
      <c r="R453" s="245"/>
      <c r="S453" s="245"/>
      <c r="T453" s="246"/>
      <c r="AT453" s="247" t="s">
        <v>157</v>
      </c>
      <c r="AU453" s="247" t="s">
        <v>87</v>
      </c>
      <c r="AV453" s="12" t="s">
        <v>8</v>
      </c>
      <c r="AW453" s="12" t="s">
        <v>33</v>
      </c>
      <c r="AX453" s="12" t="s">
        <v>78</v>
      </c>
      <c r="AY453" s="247" t="s">
        <v>145</v>
      </c>
    </row>
    <row r="454" s="13" customFormat="1">
      <c r="B454" s="248"/>
      <c r="C454" s="249"/>
      <c r="D454" s="235" t="s">
        <v>157</v>
      </c>
      <c r="E454" s="250" t="s">
        <v>1</v>
      </c>
      <c r="F454" s="251" t="s">
        <v>8</v>
      </c>
      <c r="G454" s="249"/>
      <c r="H454" s="252">
        <v>1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AT454" s="258" t="s">
        <v>157</v>
      </c>
      <c r="AU454" s="258" t="s">
        <v>87</v>
      </c>
      <c r="AV454" s="13" t="s">
        <v>87</v>
      </c>
      <c r="AW454" s="13" t="s">
        <v>33</v>
      </c>
      <c r="AX454" s="13" t="s">
        <v>78</v>
      </c>
      <c r="AY454" s="258" t="s">
        <v>145</v>
      </c>
    </row>
    <row r="455" s="14" customFormat="1">
      <c r="B455" s="259"/>
      <c r="C455" s="260"/>
      <c r="D455" s="235" t="s">
        <v>157</v>
      </c>
      <c r="E455" s="261" t="s">
        <v>1</v>
      </c>
      <c r="F455" s="262" t="s">
        <v>161</v>
      </c>
      <c r="G455" s="260"/>
      <c r="H455" s="263">
        <v>1</v>
      </c>
      <c r="I455" s="264"/>
      <c r="J455" s="260"/>
      <c r="K455" s="260"/>
      <c r="L455" s="265"/>
      <c r="M455" s="266"/>
      <c r="N455" s="267"/>
      <c r="O455" s="267"/>
      <c r="P455" s="267"/>
      <c r="Q455" s="267"/>
      <c r="R455" s="267"/>
      <c r="S455" s="267"/>
      <c r="T455" s="268"/>
      <c r="AT455" s="269" t="s">
        <v>157</v>
      </c>
      <c r="AU455" s="269" t="s">
        <v>87</v>
      </c>
      <c r="AV455" s="14" t="s">
        <v>153</v>
      </c>
      <c r="AW455" s="14" t="s">
        <v>33</v>
      </c>
      <c r="AX455" s="14" t="s">
        <v>8</v>
      </c>
      <c r="AY455" s="269" t="s">
        <v>145</v>
      </c>
    </row>
    <row r="456" s="1" customFormat="1" ht="16.5" customHeight="1">
      <c r="B456" s="37"/>
      <c r="C456" s="222" t="s">
        <v>435</v>
      </c>
      <c r="D456" s="222" t="s">
        <v>148</v>
      </c>
      <c r="E456" s="223" t="s">
        <v>436</v>
      </c>
      <c r="F456" s="224" t="s">
        <v>437</v>
      </c>
      <c r="G456" s="225" t="s">
        <v>151</v>
      </c>
      <c r="H456" s="226">
        <v>1</v>
      </c>
      <c r="I456" s="227"/>
      <c r="J456" s="228">
        <f>ROUND(I456*H456,0)</f>
        <v>0</v>
      </c>
      <c r="K456" s="224" t="s">
        <v>1</v>
      </c>
      <c r="L456" s="42"/>
      <c r="M456" s="229" t="s">
        <v>1</v>
      </c>
      <c r="N456" s="230" t="s">
        <v>43</v>
      </c>
      <c r="O456" s="85"/>
      <c r="P456" s="231">
        <f>O456*H456</f>
        <v>0</v>
      </c>
      <c r="Q456" s="231">
        <v>0.0011199999999999999</v>
      </c>
      <c r="R456" s="231">
        <f>Q456*H456</f>
        <v>0.0011199999999999999</v>
      </c>
      <c r="S456" s="231">
        <v>0</v>
      </c>
      <c r="T456" s="232">
        <f>S456*H456</f>
        <v>0</v>
      </c>
      <c r="AR456" s="233" t="s">
        <v>153</v>
      </c>
      <c r="AT456" s="233" t="s">
        <v>148</v>
      </c>
      <c r="AU456" s="233" t="s">
        <v>87</v>
      </c>
      <c r="AY456" s="16" t="s">
        <v>145</v>
      </c>
      <c r="BE456" s="234">
        <f>IF(N456="základní",J456,0)</f>
        <v>0</v>
      </c>
      <c r="BF456" s="234">
        <f>IF(N456="snížená",J456,0)</f>
        <v>0</v>
      </c>
      <c r="BG456" s="234">
        <f>IF(N456="zákl. přenesená",J456,0)</f>
        <v>0</v>
      </c>
      <c r="BH456" s="234">
        <f>IF(N456="sníž. přenesená",J456,0)</f>
        <v>0</v>
      </c>
      <c r="BI456" s="234">
        <f>IF(N456="nulová",J456,0)</f>
        <v>0</v>
      </c>
      <c r="BJ456" s="16" t="s">
        <v>8</v>
      </c>
      <c r="BK456" s="234">
        <f>ROUND(I456*H456,0)</f>
        <v>0</v>
      </c>
      <c r="BL456" s="16" t="s">
        <v>153</v>
      </c>
      <c r="BM456" s="233" t="s">
        <v>438</v>
      </c>
    </row>
    <row r="457" s="12" customFormat="1">
      <c r="B457" s="238"/>
      <c r="C457" s="239"/>
      <c r="D457" s="235" t="s">
        <v>157</v>
      </c>
      <c r="E457" s="240" t="s">
        <v>1</v>
      </c>
      <c r="F457" s="241" t="s">
        <v>387</v>
      </c>
      <c r="G457" s="239"/>
      <c r="H457" s="240" t="s">
        <v>1</v>
      </c>
      <c r="I457" s="242"/>
      <c r="J457" s="239"/>
      <c r="K457" s="239"/>
      <c r="L457" s="243"/>
      <c r="M457" s="244"/>
      <c r="N457" s="245"/>
      <c r="O457" s="245"/>
      <c r="P457" s="245"/>
      <c r="Q457" s="245"/>
      <c r="R457" s="245"/>
      <c r="S457" s="245"/>
      <c r="T457" s="246"/>
      <c r="AT457" s="247" t="s">
        <v>157</v>
      </c>
      <c r="AU457" s="247" t="s">
        <v>87</v>
      </c>
      <c r="AV457" s="12" t="s">
        <v>8</v>
      </c>
      <c r="AW457" s="12" t="s">
        <v>33</v>
      </c>
      <c r="AX457" s="12" t="s">
        <v>78</v>
      </c>
      <c r="AY457" s="247" t="s">
        <v>145</v>
      </c>
    </row>
    <row r="458" s="13" customFormat="1">
      <c r="B458" s="248"/>
      <c r="C458" s="249"/>
      <c r="D458" s="235" t="s">
        <v>157</v>
      </c>
      <c r="E458" s="250" t="s">
        <v>1</v>
      </c>
      <c r="F458" s="251" t="s">
        <v>8</v>
      </c>
      <c r="G458" s="249"/>
      <c r="H458" s="252">
        <v>1</v>
      </c>
      <c r="I458" s="253"/>
      <c r="J458" s="249"/>
      <c r="K458" s="249"/>
      <c r="L458" s="254"/>
      <c r="M458" s="255"/>
      <c r="N458" s="256"/>
      <c r="O458" s="256"/>
      <c r="P458" s="256"/>
      <c r="Q458" s="256"/>
      <c r="R458" s="256"/>
      <c r="S458" s="256"/>
      <c r="T458" s="257"/>
      <c r="AT458" s="258" t="s">
        <v>157</v>
      </c>
      <c r="AU458" s="258" t="s">
        <v>87</v>
      </c>
      <c r="AV458" s="13" t="s">
        <v>87</v>
      </c>
      <c r="AW458" s="13" t="s">
        <v>33</v>
      </c>
      <c r="AX458" s="13" t="s">
        <v>78</v>
      </c>
      <c r="AY458" s="258" t="s">
        <v>145</v>
      </c>
    </row>
    <row r="459" s="14" customFormat="1">
      <c r="B459" s="259"/>
      <c r="C459" s="260"/>
      <c r="D459" s="235" t="s">
        <v>157</v>
      </c>
      <c r="E459" s="261" t="s">
        <v>1</v>
      </c>
      <c r="F459" s="262" t="s">
        <v>161</v>
      </c>
      <c r="G459" s="260"/>
      <c r="H459" s="263">
        <v>1</v>
      </c>
      <c r="I459" s="264"/>
      <c r="J459" s="260"/>
      <c r="K459" s="260"/>
      <c r="L459" s="265"/>
      <c r="M459" s="266"/>
      <c r="N459" s="267"/>
      <c r="O459" s="267"/>
      <c r="P459" s="267"/>
      <c r="Q459" s="267"/>
      <c r="R459" s="267"/>
      <c r="S459" s="267"/>
      <c r="T459" s="268"/>
      <c r="AT459" s="269" t="s">
        <v>157</v>
      </c>
      <c r="AU459" s="269" t="s">
        <v>87</v>
      </c>
      <c r="AV459" s="14" t="s">
        <v>153</v>
      </c>
      <c r="AW459" s="14" t="s">
        <v>33</v>
      </c>
      <c r="AX459" s="14" t="s">
        <v>8</v>
      </c>
      <c r="AY459" s="269" t="s">
        <v>145</v>
      </c>
    </row>
    <row r="460" s="1" customFormat="1" ht="16.5" customHeight="1">
      <c r="B460" s="37"/>
      <c r="C460" s="222" t="s">
        <v>439</v>
      </c>
      <c r="D460" s="222" t="s">
        <v>148</v>
      </c>
      <c r="E460" s="223" t="s">
        <v>440</v>
      </c>
      <c r="F460" s="224" t="s">
        <v>441</v>
      </c>
      <c r="G460" s="225" t="s">
        <v>151</v>
      </c>
      <c r="H460" s="226">
        <v>1</v>
      </c>
      <c r="I460" s="227"/>
      <c r="J460" s="228">
        <f>ROUND(I460*H460,0)</f>
        <v>0</v>
      </c>
      <c r="K460" s="224" t="s">
        <v>1</v>
      </c>
      <c r="L460" s="42"/>
      <c r="M460" s="229" t="s">
        <v>1</v>
      </c>
      <c r="N460" s="230" t="s">
        <v>43</v>
      </c>
      <c r="O460" s="85"/>
      <c r="P460" s="231">
        <f>O460*H460</f>
        <v>0</v>
      </c>
      <c r="Q460" s="231">
        <v>0.0011199999999999999</v>
      </c>
      <c r="R460" s="231">
        <f>Q460*H460</f>
        <v>0.0011199999999999999</v>
      </c>
      <c r="S460" s="231">
        <v>0</v>
      </c>
      <c r="T460" s="232">
        <f>S460*H460</f>
        <v>0</v>
      </c>
      <c r="AR460" s="233" t="s">
        <v>153</v>
      </c>
      <c r="AT460" s="233" t="s">
        <v>148</v>
      </c>
      <c r="AU460" s="233" t="s">
        <v>87</v>
      </c>
      <c r="AY460" s="16" t="s">
        <v>145</v>
      </c>
      <c r="BE460" s="234">
        <f>IF(N460="základní",J460,0)</f>
        <v>0</v>
      </c>
      <c r="BF460" s="234">
        <f>IF(N460="snížená",J460,0)</f>
        <v>0</v>
      </c>
      <c r="BG460" s="234">
        <f>IF(N460="zákl. přenesená",J460,0)</f>
        <v>0</v>
      </c>
      <c r="BH460" s="234">
        <f>IF(N460="sníž. přenesená",J460,0)</f>
        <v>0</v>
      </c>
      <c r="BI460" s="234">
        <f>IF(N460="nulová",J460,0)</f>
        <v>0</v>
      </c>
      <c r="BJ460" s="16" t="s">
        <v>8</v>
      </c>
      <c r="BK460" s="234">
        <f>ROUND(I460*H460,0)</f>
        <v>0</v>
      </c>
      <c r="BL460" s="16" t="s">
        <v>153</v>
      </c>
      <c r="BM460" s="233" t="s">
        <v>442</v>
      </c>
    </row>
    <row r="461" s="12" customFormat="1">
      <c r="B461" s="238"/>
      <c r="C461" s="239"/>
      <c r="D461" s="235" t="s">
        <v>157</v>
      </c>
      <c r="E461" s="240" t="s">
        <v>1</v>
      </c>
      <c r="F461" s="241" t="s">
        <v>387</v>
      </c>
      <c r="G461" s="239"/>
      <c r="H461" s="240" t="s">
        <v>1</v>
      </c>
      <c r="I461" s="242"/>
      <c r="J461" s="239"/>
      <c r="K461" s="239"/>
      <c r="L461" s="243"/>
      <c r="M461" s="244"/>
      <c r="N461" s="245"/>
      <c r="O461" s="245"/>
      <c r="P461" s="245"/>
      <c r="Q461" s="245"/>
      <c r="R461" s="245"/>
      <c r="S461" s="245"/>
      <c r="T461" s="246"/>
      <c r="AT461" s="247" t="s">
        <v>157</v>
      </c>
      <c r="AU461" s="247" t="s">
        <v>87</v>
      </c>
      <c r="AV461" s="12" t="s">
        <v>8</v>
      </c>
      <c r="AW461" s="12" t="s">
        <v>33</v>
      </c>
      <c r="AX461" s="12" t="s">
        <v>78</v>
      </c>
      <c r="AY461" s="247" t="s">
        <v>145</v>
      </c>
    </row>
    <row r="462" s="13" customFormat="1">
      <c r="B462" s="248"/>
      <c r="C462" s="249"/>
      <c r="D462" s="235" t="s">
        <v>157</v>
      </c>
      <c r="E462" s="250" t="s">
        <v>1</v>
      </c>
      <c r="F462" s="251" t="s">
        <v>8</v>
      </c>
      <c r="G462" s="249"/>
      <c r="H462" s="252">
        <v>1</v>
      </c>
      <c r="I462" s="253"/>
      <c r="J462" s="249"/>
      <c r="K462" s="249"/>
      <c r="L462" s="254"/>
      <c r="M462" s="255"/>
      <c r="N462" s="256"/>
      <c r="O462" s="256"/>
      <c r="P462" s="256"/>
      <c r="Q462" s="256"/>
      <c r="R462" s="256"/>
      <c r="S462" s="256"/>
      <c r="T462" s="257"/>
      <c r="AT462" s="258" t="s">
        <v>157</v>
      </c>
      <c r="AU462" s="258" t="s">
        <v>87</v>
      </c>
      <c r="AV462" s="13" t="s">
        <v>87</v>
      </c>
      <c r="AW462" s="13" t="s">
        <v>33</v>
      </c>
      <c r="AX462" s="13" t="s">
        <v>78</v>
      </c>
      <c r="AY462" s="258" t="s">
        <v>145</v>
      </c>
    </row>
    <row r="463" s="14" customFormat="1">
      <c r="B463" s="259"/>
      <c r="C463" s="260"/>
      <c r="D463" s="235" t="s">
        <v>157</v>
      </c>
      <c r="E463" s="261" t="s">
        <v>1</v>
      </c>
      <c r="F463" s="262" t="s">
        <v>161</v>
      </c>
      <c r="G463" s="260"/>
      <c r="H463" s="263">
        <v>1</v>
      </c>
      <c r="I463" s="264"/>
      <c r="J463" s="260"/>
      <c r="K463" s="260"/>
      <c r="L463" s="265"/>
      <c r="M463" s="266"/>
      <c r="N463" s="267"/>
      <c r="O463" s="267"/>
      <c r="P463" s="267"/>
      <c r="Q463" s="267"/>
      <c r="R463" s="267"/>
      <c r="S463" s="267"/>
      <c r="T463" s="268"/>
      <c r="AT463" s="269" t="s">
        <v>157</v>
      </c>
      <c r="AU463" s="269" t="s">
        <v>87</v>
      </c>
      <c r="AV463" s="14" t="s">
        <v>153</v>
      </c>
      <c r="AW463" s="14" t="s">
        <v>33</v>
      </c>
      <c r="AX463" s="14" t="s">
        <v>8</v>
      </c>
      <c r="AY463" s="269" t="s">
        <v>145</v>
      </c>
    </row>
    <row r="464" s="1" customFormat="1" ht="24" customHeight="1">
      <c r="B464" s="37"/>
      <c r="C464" s="222" t="s">
        <v>443</v>
      </c>
      <c r="D464" s="222" t="s">
        <v>148</v>
      </c>
      <c r="E464" s="223" t="s">
        <v>444</v>
      </c>
      <c r="F464" s="224" t="s">
        <v>445</v>
      </c>
      <c r="G464" s="225" t="s">
        <v>168</v>
      </c>
      <c r="H464" s="226">
        <v>68.109999999999999</v>
      </c>
      <c r="I464" s="227"/>
      <c r="J464" s="228">
        <f>ROUND(I464*H464,0)</f>
        <v>0</v>
      </c>
      <c r="K464" s="224" t="s">
        <v>152</v>
      </c>
      <c r="L464" s="42"/>
      <c r="M464" s="229" t="s">
        <v>1</v>
      </c>
      <c r="N464" s="230" t="s">
        <v>43</v>
      </c>
      <c r="O464" s="85"/>
      <c r="P464" s="231">
        <f>O464*H464</f>
        <v>0</v>
      </c>
      <c r="Q464" s="231">
        <v>0.00012999999999999999</v>
      </c>
      <c r="R464" s="231">
        <f>Q464*H464</f>
        <v>0.008854299999999999</v>
      </c>
      <c r="S464" s="231">
        <v>0</v>
      </c>
      <c r="T464" s="232">
        <f>S464*H464</f>
        <v>0</v>
      </c>
      <c r="AR464" s="233" t="s">
        <v>153</v>
      </c>
      <c r="AT464" s="233" t="s">
        <v>148</v>
      </c>
      <c r="AU464" s="233" t="s">
        <v>87</v>
      </c>
      <c r="AY464" s="16" t="s">
        <v>145</v>
      </c>
      <c r="BE464" s="234">
        <f>IF(N464="základní",J464,0)</f>
        <v>0</v>
      </c>
      <c r="BF464" s="234">
        <f>IF(N464="snížená",J464,0)</f>
        <v>0</v>
      </c>
      <c r="BG464" s="234">
        <f>IF(N464="zákl. přenesená",J464,0)</f>
        <v>0</v>
      </c>
      <c r="BH464" s="234">
        <f>IF(N464="sníž. přenesená",J464,0)</f>
        <v>0</v>
      </c>
      <c r="BI464" s="234">
        <f>IF(N464="nulová",J464,0)</f>
        <v>0</v>
      </c>
      <c r="BJ464" s="16" t="s">
        <v>8</v>
      </c>
      <c r="BK464" s="234">
        <f>ROUND(I464*H464,0)</f>
        <v>0</v>
      </c>
      <c r="BL464" s="16" t="s">
        <v>153</v>
      </c>
      <c r="BM464" s="233" t="s">
        <v>446</v>
      </c>
    </row>
    <row r="465" s="1" customFormat="1">
      <c r="B465" s="37"/>
      <c r="C465" s="38"/>
      <c r="D465" s="235" t="s">
        <v>155</v>
      </c>
      <c r="E465" s="38"/>
      <c r="F465" s="236" t="s">
        <v>447</v>
      </c>
      <c r="G465" s="38"/>
      <c r="H465" s="38"/>
      <c r="I465" s="138"/>
      <c r="J465" s="38"/>
      <c r="K465" s="38"/>
      <c r="L465" s="42"/>
      <c r="M465" s="237"/>
      <c r="N465" s="85"/>
      <c r="O465" s="85"/>
      <c r="P465" s="85"/>
      <c r="Q465" s="85"/>
      <c r="R465" s="85"/>
      <c r="S465" s="85"/>
      <c r="T465" s="86"/>
      <c r="AT465" s="16" t="s">
        <v>155</v>
      </c>
      <c r="AU465" s="16" t="s">
        <v>87</v>
      </c>
    </row>
    <row r="466" s="12" customFormat="1">
      <c r="B466" s="238"/>
      <c r="C466" s="239"/>
      <c r="D466" s="235" t="s">
        <v>157</v>
      </c>
      <c r="E466" s="240" t="s">
        <v>1</v>
      </c>
      <c r="F466" s="241" t="s">
        <v>158</v>
      </c>
      <c r="G466" s="239"/>
      <c r="H466" s="240" t="s">
        <v>1</v>
      </c>
      <c r="I466" s="242"/>
      <c r="J466" s="239"/>
      <c r="K466" s="239"/>
      <c r="L466" s="243"/>
      <c r="M466" s="244"/>
      <c r="N466" s="245"/>
      <c r="O466" s="245"/>
      <c r="P466" s="245"/>
      <c r="Q466" s="245"/>
      <c r="R466" s="245"/>
      <c r="S466" s="245"/>
      <c r="T466" s="246"/>
      <c r="AT466" s="247" t="s">
        <v>157</v>
      </c>
      <c r="AU466" s="247" t="s">
        <v>87</v>
      </c>
      <c r="AV466" s="12" t="s">
        <v>8</v>
      </c>
      <c r="AW466" s="12" t="s">
        <v>33</v>
      </c>
      <c r="AX466" s="12" t="s">
        <v>78</v>
      </c>
      <c r="AY466" s="247" t="s">
        <v>145</v>
      </c>
    </row>
    <row r="467" s="12" customFormat="1">
      <c r="B467" s="238"/>
      <c r="C467" s="239"/>
      <c r="D467" s="235" t="s">
        <v>157</v>
      </c>
      <c r="E467" s="240" t="s">
        <v>1</v>
      </c>
      <c r="F467" s="241" t="s">
        <v>196</v>
      </c>
      <c r="G467" s="239"/>
      <c r="H467" s="240" t="s">
        <v>1</v>
      </c>
      <c r="I467" s="242"/>
      <c r="J467" s="239"/>
      <c r="K467" s="239"/>
      <c r="L467" s="243"/>
      <c r="M467" s="244"/>
      <c r="N467" s="245"/>
      <c r="O467" s="245"/>
      <c r="P467" s="245"/>
      <c r="Q467" s="245"/>
      <c r="R467" s="245"/>
      <c r="S467" s="245"/>
      <c r="T467" s="246"/>
      <c r="AT467" s="247" t="s">
        <v>157</v>
      </c>
      <c r="AU467" s="247" t="s">
        <v>87</v>
      </c>
      <c r="AV467" s="12" t="s">
        <v>8</v>
      </c>
      <c r="AW467" s="12" t="s">
        <v>33</v>
      </c>
      <c r="AX467" s="12" t="s">
        <v>78</v>
      </c>
      <c r="AY467" s="247" t="s">
        <v>145</v>
      </c>
    </row>
    <row r="468" s="12" customFormat="1">
      <c r="B468" s="238"/>
      <c r="C468" s="239"/>
      <c r="D468" s="235" t="s">
        <v>157</v>
      </c>
      <c r="E468" s="240" t="s">
        <v>1</v>
      </c>
      <c r="F468" s="241" t="s">
        <v>448</v>
      </c>
      <c r="G468" s="239"/>
      <c r="H468" s="240" t="s">
        <v>1</v>
      </c>
      <c r="I468" s="242"/>
      <c r="J468" s="239"/>
      <c r="K468" s="239"/>
      <c r="L468" s="243"/>
      <c r="M468" s="244"/>
      <c r="N468" s="245"/>
      <c r="O468" s="245"/>
      <c r="P468" s="245"/>
      <c r="Q468" s="245"/>
      <c r="R468" s="245"/>
      <c r="S468" s="245"/>
      <c r="T468" s="246"/>
      <c r="AT468" s="247" t="s">
        <v>157</v>
      </c>
      <c r="AU468" s="247" t="s">
        <v>87</v>
      </c>
      <c r="AV468" s="12" t="s">
        <v>8</v>
      </c>
      <c r="AW468" s="12" t="s">
        <v>33</v>
      </c>
      <c r="AX468" s="12" t="s">
        <v>78</v>
      </c>
      <c r="AY468" s="247" t="s">
        <v>145</v>
      </c>
    </row>
    <row r="469" s="13" customFormat="1">
      <c r="B469" s="248"/>
      <c r="C469" s="249"/>
      <c r="D469" s="235" t="s">
        <v>157</v>
      </c>
      <c r="E469" s="250" t="s">
        <v>1</v>
      </c>
      <c r="F469" s="251" t="s">
        <v>216</v>
      </c>
      <c r="G469" s="249"/>
      <c r="H469" s="252">
        <v>48.789999999999999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AT469" s="258" t="s">
        <v>157</v>
      </c>
      <c r="AU469" s="258" t="s">
        <v>87</v>
      </c>
      <c r="AV469" s="13" t="s">
        <v>87</v>
      </c>
      <c r="AW469" s="13" t="s">
        <v>33</v>
      </c>
      <c r="AX469" s="13" t="s">
        <v>78</v>
      </c>
      <c r="AY469" s="258" t="s">
        <v>145</v>
      </c>
    </row>
    <row r="470" s="12" customFormat="1">
      <c r="B470" s="238"/>
      <c r="C470" s="239"/>
      <c r="D470" s="235" t="s">
        <v>157</v>
      </c>
      <c r="E470" s="240" t="s">
        <v>1</v>
      </c>
      <c r="F470" s="241" t="s">
        <v>449</v>
      </c>
      <c r="G470" s="239"/>
      <c r="H470" s="240" t="s">
        <v>1</v>
      </c>
      <c r="I470" s="242"/>
      <c r="J470" s="239"/>
      <c r="K470" s="239"/>
      <c r="L470" s="243"/>
      <c r="M470" s="244"/>
      <c r="N470" s="245"/>
      <c r="O470" s="245"/>
      <c r="P470" s="245"/>
      <c r="Q470" s="245"/>
      <c r="R470" s="245"/>
      <c r="S470" s="245"/>
      <c r="T470" s="246"/>
      <c r="AT470" s="247" t="s">
        <v>157</v>
      </c>
      <c r="AU470" s="247" t="s">
        <v>87</v>
      </c>
      <c r="AV470" s="12" t="s">
        <v>8</v>
      </c>
      <c r="AW470" s="12" t="s">
        <v>33</v>
      </c>
      <c r="AX470" s="12" t="s">
        <v>78</v>
      </c>
      <c r="AY470" s="247" t="s">
        <v>145</v>
      </c>
    </row>
    <row r="471" s="12" customFormat="1">
      <c r="B471" s="238"/>
      <c r="C471" s="239"/>
      <c r="D471" s="235" t="s">
        <v>157</v>
      </c>
      <c r="E471" s="240" t="s">
        <v>1</v>
      </c>
      <c r="F471" s="241" t="s">
        <v>450</v>
      </c>
      <c r="G471" s="239"/>
      <c r="H471" s="240" t="s">
        <v>1</v>
      </c>
      <c r="I471" s="242"/>
      <c r="J471" s="239"/>
      <c r="K471" s="239"/>
      <c r="L471" s="243"/>
      <c r="M471" s="244"/>
      <c r="N471" s="245"/>
      <c r="O471" s="245"/>
      <c r="P471" s="245"/>
      <c r="Q471" s="245"/>
      <c r="R471" s="245"/>
      <c r="S471" s="245"/>
      <c r="T471" s="246"/>
      <c r="AT471" s="247" t="s">
        <v>157</v>
      </c>
      <c r="AU471" s="247" t="s">
        <v>87</v>
      </c>
      <c r="AV471" s="12" t="s">
        <v>8</v>
      </c>
      <c r="AW471" s="12" t="s">
        <v>33</v>
      </c>
      <c r="AX471" s="12" t="s">
        <v>78</v>
      </c>
      <c r="AY471" s="247" t="s">
        <v>145</v>
      </c>
    </row>
    <row r="472" s="13" customFormat="1">
      <c r="B472" s="248"/>
      <c r="C472" s="249"/>
      <c r="D472" s="235" t="s">
        <v>157</v>
      </c>
      <c r="E472" s="250" t="s">
        <v>1</v>
      </c>
      <c r="F472" s="251" t="s">
        <v>218</v>
      </c>
      <c r="G472" s="249"/>
      <c r="H472" s="252">
        <v>11.300000000000001</v>
      </c>
      <c r="I472" s="253"/>
      <c r="J472" s="249"/>
      <c r="K472" s="249"/>
      <c r="L472" s="254"/>
      <c r="M472" s="255"/>
      <c r="N472" s="256"/>
      <c r="O472" s="256"/>
      <c r="P472" s="256"/>
      <c r="Q472" s="256"/>
      <c r="R472" s="256"/>
      <c r="S472" s="256"/>
      <c r="T472" s="257"/>
      <c r="AT472" s="258" t="s">
        <v>157</v>
      </c>
      <c r="AU472" s="258" t="s">
        <v>87</v>
      </c>
      <c r="AV472" s="13" t="s">
        <v>87</v>
      </c>
      <c r="AW472" s="13" t="s">
        <v>33</v>
      </c>
      <c r="AX472" s="13" t="s">
        <v>78</v>
      </c>
      <c r="AY472" s="258" t="s">
        <v>145</v>
      </c>
    </row>
    <row r="473" s="12" customFormat="1">
      <c r="B473" s="238"/>
      <c r="C473" s="239"/>
      <c r="D473" s="235" t="s">
        <v>157</v>
      </c>
      <c r="E473" s="240" t="s">
        <v>1</v>
      </c>
      <c r="F473" s="241" t="s">
        <v>219</v>
      </c>
      <c r="G473" s="239"/>
      <c r="H473" s="240" t="s">
        <v>1</v>
      </c>
      <c r="I473" s="242"/>
      <c r="J473" s="239"/>
      <c r="K473" s="239"/>
      <c r="L473" s="243"/>
      <c r="M473" s="244"/>
      <c r="N473" s="245"/>
      <c r="O473" s="245"/>
      <c r="P473" s="245"/>
      <c r="Q473" s="245"/>
      <c r="R473" s="245"/>
      <c r="S473" s="245"/>
      <c r="T473" s="246"/>
      <c r="AT473" s="247" t="s">
        <v>157</v>
      </c>
      <c r="AU473" s="247" t="s">
        <v>87</v>
      </c>
      <c r="AV473" s="12" t="s">
        <v>8</v>
      </c>
      <c r="AW473" s="12" t="s">
        <v>33</v>
      </c>
      <c r="AX473" s="12" t="s">
        <v>78</v>
      </c>
      <c r="AY473" s="247" t="s">
        <v>145</v>
      </c>
    </row>
    <row r="474" s="12" customFormat="1">
      <c r="B474" s="238"/>
      <c r="C474" s="239"/>
      <c r="D474" s="235" t="s">
        <v>157</v>
      </c>
      <c r="E474" s="240" t="s">
        <v>1</v>
      </c>
      <c r="F474" s="241" t="s">
        <v>451</v>
      </c>
      <c r="G474" s="239"/>
      <c r="H474" s="240" t="s">
        <v>1</v>
      </c>
      <c r="I474" s="242"/>
      <c r="J474" s="239"/>
      <c r="K474" s="239"/>
      <c r="L474" s="243"/>
      <c r="M474" s="244"/>
      <c r="N474" s="245"/>
      <c r="O474" s="245"/>
      <c r="P474" s="245"/>
      <c r="Q474" s="245"/>
      <c r="R474" s="245"/>
      <c r="S474" s="245"/>
      <c r="T474" s="246"/>
      <c r="AT474" s="247" t="s">
        <v>157</v>
      </c>
      <c r="AU474" s="247" t="s">
        <v>87</v>
      </c>
      <c r="AV474" s="12" t="s">
        <v>8</v>
      </c>
      <c r="AW474" s="12" t="s">
        <v>33</v>
      </c>
      <c r="AX474" s="12" t="s">
        <v>78</v>
      </c>
      <c r="AY474" s="247" t="s">
        <v>145</v>
      </c>
    </row>
    <row r="475" s="13" customFormat="1">
      <c r="B475" s="248"/>
      <c r="C475" s="249"/>
      <c r="D475" s="235" t="s">
        <v>157</v>
      </c>
      <c r="E475" s="250" t="s">
        <v>1</v>
      </c>
      <c r="F475" s="251" t="s">
        <v>220</v>
      </c>
      <c r="G475" s="249"/>
      <c r="H475" s="252">
        <v>2.6299999999999999</v>
      </c>
      <c r="I475" s="253"/>
      <c r="J475" s="249"/>
      <c r="K475" s="249"/>
      <c r="L475" s="254"/>
      <c r="M475" s="255"/>
      <c r="N475" s="256"/>
      <c r="O475" s="256"/>
      <c r="P475" s="256"/>
      <c r="Q475" s="256"/>
      <c r="R475" s="256"/>
      <c r="S475" s="256"/>
      <c r="T475" s="257"/>
      <c r="AT475" s="258" t="s">
        <v>157</v>
      </c>
      <c r="AU475" s="258" t="s">
        <v>87</v>
      </c>
      <c r="AV475" s="13" t="s">
        <v>87</v>
      </c>
      <c r="AW475" s="13" t="s">
        <v>33</v>
      </c>
      <c r="AX475" s="13" t="s">
        <v>78</v>
      </c>
      <c r="AY475" s="258" t="s">
        <v>145</v>
      </c>
    </row>
    <row r="476" s="12" customFormat="1">
      <c r="B476" s="238"/>
      <c r="C476" s="239"/>
      <c r="D476" s="235" t="s">
        <v>157</v>
      </c>
      <c r="E476" s="240" t="s">
        <v>1</v>
      </c>
      <c r="F476" s="241" t="s">
        <v>205</v>
      </c>
      <c r="G476" s="239"/>
      <c r="H476" s="240" t="s">
        <v>1</v>
      </c>
      <c r="I476" s="242"/>
      <c r="J476" s="239"/>
      <c r="K476" s="239"/>
      <c r="L476" s="243"/>
      <c r="M476" s="244"/>
      <c r="N476" s="245"/>
      <c r="O476" s="245"/>
      <c r="P476" s="245"/>
      <c r="Q476" s="245"/>
      <c r="R476" s="245"/>
      <c r="S476" s="245"/>
      <c r="T476" s="246"/>
      <c r="AT476" s="247" t="s">
        <v>157</v>
      </c>
      <c r="AU476" s="247" t="s">
        <v>87</v>
      </c>
      <c r="AV476" s="12" t="s">
        <v>8</v>
      </c>
      <c r="AW476" s="12" t="s">
        <v>33</v>
      </c>
      <c r="AX476" s="12" t="s">
        <v>78</v>
      </c>
      <c r="AY476" s="247" t="s">
        <v>145</v>
      </c>
    </row>
    <row r="477" s="12" customFormat="1">
      <c r="B477" s="238"/>
      <c r="C477" s="239"/>
      <c r="D477" s="235" t="s">
        <v>157</v>
      </c>
      <c r="E477" s="240" t="s">
        <v>1</v>
      </c>
      <c r="F477" s="241" t="s">
        <v>206</v>
      </c>
      <c r="G477" s="239"/>
      <c r="H477" s="240" t="s">
        <v>1</v>
      </c>
      <c r="I477" s="242"/>
      <c r="J477" s="239"/>
      <c r="K477" s="239"/>
      <c r="L477" s="243"/>
      <c r="M477" s="244"/>
      <c r="N477" s="245"/>
      <c r="O477" s="245"/>
      <c r="P477" s="245"/>
      <c r="Q477" s="245"/>
      <c r="R477" s="245"/>
      <c r="S477" s="245"/>
      <c r="T477" s="246"/>
      <c r="AT477" s="247" t="s">
        <v>157</v>
      </c>
      <c r="AU477" s="247" t="s">
        <v>87</v>
      </c>
      <c r="AV477" s="12" t="s">
        <v>8</v>
      </c>
      <c r="AW477" s="12" t="s">
        <v>33</v>
      </c>
      <c r="AX477" s="12" t="s">
        <v>78</v>
      </c>
      <c r="AY477" s="247" t="s">
        <v>145</v>
      </c>
    </row>
    <row r="478" s="13" customFormat="1">
      <c r="B478" s="248"/>
      <c r="C478" s="249"/>
      <c r="D478" s="235" t="s">
        <v>157</v>
      </c>
      <c r="E478" s="250" t="s">
        <v>1</v>
      </c>
      <c r="F478" s="251" t="s">
        <v>452</v>
      </c>
      <c r="G478" s="249"/>
      <c r="H478" s="252">
        <v>1.23</v>
      </c>
      <c r="I478" s="253"/>
      <c r="J478" s="249"/>
      <c r="K478" s="249"/>
      <c r="L478" s="254"/>
      <c r="M478" s="255"/>
      <c r="N478" s="256"/>
      <c r="O478" s="256"/>
      <c r="P478" s="256"/>
      <c r="Q478" s="256"/>
      <c r="R478" s="256"/>
      <c r="S478" s="256"/>
      <c r="T478" s="257"/>
      <c r="AT478" s="258" t="s">
        <v>157</v>
      </c>
      <c r="AU478" s="258" t="s">
        <v>87</v>
      </c>
      <c r="AV478" s="13" t="s">
        <v>87</v>
      </c>
      <c r="AW478" s="13" t="s">
        <v>33</v>
      </c>
      <c r="AX478" s="13" t="s">
        <v>78</v>
      </c>
      <c r="AY478" s="258" t="s">
        <v>145</v>
      </c>
    </row>
    <row r="479" s="12" customFormat="1">
      <c r="B479" s="238"/>
      <c r="C479" s="239"/>
      <c r="D479" s="235" t="s">
        <v>157</v>
      </c>
      <c r="E479" s="240" t="s">
        <v>1</v>
      </c>
      <c r="F479" s="241" t="s">
        <v>198</v>
      </c>
      <c r="G479" s="239"/>
      <c r="H479" s="240" t="s">
        <v>1</v>
      </c>
      <c r="I479" s="242"/>
      <c r="J479" s="239"/>
      <c r="K479" s="239"/>
      <c r="L479" s="243"/>
      <c r="M479" s="244"/>
      <c r="N479" s="245"/>
      <c r="O479" s="245"/>
      <c r="P479" s="245"/>
      <c r="Q479" s="245"/>
      <c r="R479" s="245"/>
      <c r="S479" s="245"/>
      <c r="T479" s="246"/>
      <c r="AT479" s="247" t="s">
        <v>157</v>
      </c>
      <c r="AU479" s="247" t="s">
        <v>87</v>
      </c>
      <c r="AV479" s="12" t="s">
        <v>8</v>
      </c>
      <c r="AW479" s="12" t="s">
        <v>33</v>
      </c>
      <c r="AX479" s="12" t="s">
        <v>78</v>
      </c>
      <c r="AY479" s="247" t="s">
        <v>145</v>
      </c>
    </row>
    <row r="480" s="12" customFormat="1">
      <c r="B480" s="238"/>
      <c r="C480" s="239"/>
      <c r="D480" s="235" t="s">
        <v>157</v>
      </c>
      <c r="E480" s="240" t="s">
        <v>1</v>
      </c>
      <c r="F480" s="241" t="s">
        <v>453</v>
      </c>
      <c r="G480" s="239"/>
      <c r="H480" s="240" t="s">
        <v>1</v>
      </c>
      <c r="I480" s="242"/>
      <c r="J480" s="239"/>
      <c r="K480" s="239"/>
      <c r="L480" s="243"/>
      <c r="M480" s="244"/>
      <c r="N480" s="245"/>
      <c r="O480" s="245"/>
      <c r="P480" s="245"/>
      <c r="Q480" s="245"/>
      <c r="R480" s="245"/>
      <c r="S480" s="245"/>
      <c r="T480" s="246"/>
      <c r="AT480" s="247" t="s">
        <v>157</v>
      </c>
      <c r="AU480" s="247" t="s">
        <v>87</v>
      </c>
      <c r="AV480" s="12" t="s">
        <v>8</v>
      </c>
      <c r="AW480" s="12" t="s">
        <v>33</v>
      </c>
      <c r="AX480" s="12" t="s">
        <v>78</v>
      </c>
      <c r="AY480" s="247" t="s">
        <v>145</v>
      </c>
    </row>
    <row r="481" s="13" customFormat="1">
      <c r="B481" s="248"/>
      <c r="C481" s="249"/>
      <c r="D481" s="235" t="s">
        <v>157</v>
      </c>
      <c r="E481" s="250" t="s">
        <v>1</v>
      </c>
      <c r="F481" s="251" t="s">
        <v>454</v>
      </c>
      <c r="G481" s="249"/>
      <c r="H481" s="252">
        <v>2.8900000000000001</v>
      </c>
      <c r="I481" s="253"/>
      <c r="J481" s="249"/>
      <c r="K481" s="249"/>
      <c r="L481" s="254"/>
      <c r="M481" s="255"/>
      <c r="N481" s="256"/>
      <c r="O481" s="256"/>
      <c r="P481" s="256"/>
      <c r="Q481" s="256"/>
      <c r="R481" s="256"/>
      <c r="S481" s="256"/>
      <c r="T481" s="257"/>
      <c r="AT481" s="258" t="s">
        <v>157</v>
      </c>
      <c r="AU481" s="258" t="s">
        <v>87</v>
      </c>
      <c r="AV481" s="13" t="s">
        <v>87</v>
      </c>
      <c r="AW481" s="13" t="s">
        <v>33</v>
      </c>
      <c r="AX481" s="13" t="s">
        <v>78</v>
      </c>
      <c r="AY481" s="258" t="s">
        <v>145</v>
      </c>
    </row>
    <row r="482" s="12" customFormat="1">
      <c r="B482" s="238"/>
      <c r="C482" s="239"/>
      <c r="D482" s="235" t="s">
        <v>157</v>
      </c>
      <c r="E482" s="240" t="s">
        <v>1</v>
      </c>
      <c r="F482" s="241" t="s">
        <v>208</v>
      </c>
      <c r="G482" s="239"/>
      <c r="H482" s="240" t="s">
        <v>1</v>
      </c>
      <c r="I482" s="242"/>
      <c r="J482" s="239"/>
      <c r="K482" s="239"/>
      <c r="L482" s="243"/>
      <c r="M482" s="244"/>
      <c r="N482" s="245"/>
      <c r="O482" s="245"/>
      <c r="P482" s="245"/>
      <c r="Q482" s="245"/>
      <c r="R482" s="245"/>
      <c r="S482" s="245"/>
      <c r="T482" s="246"/>
      <c r="AT482" s="247" t="s">
        <v>157</v>
      </c>
      <c r="AU482" s="247" t="s">
        <v>87</v>
      </c>
      <c r="AV482" s="12" t="s">
        <v>8</v>
      </c>
      <c r="AW482" s="12" t="s">
        <v>33</v>
      </c>
      <c r="AX482" s="12" t="s">
        <v>78</v>
      </c>
      <c r="AY482" s="247" t="s">
        <v>145</v>
      </c>
    </row>
    <row r="483" s="12" customFormat="1">
      <c r="B483" s="238"/>
      <c r="C483" s="239"/>
      <c r="D483" s="235" t="s">
        <v>157</v>
      </c>
      <c r="E483" s="240" t="s">
        <v>1</v>
      </c>
      <c r="F483" s="241" t="s">
        <v>206</v>
      </c>
      <c r="G483" s="239"/>
      <c r="H483" s="240" t="s">
        <v>1</v>
      </c>
      <c r="I483" s="242"/>
      <c r="J483" s="239"/>
      <c r="K483" s="239"/>
      <c r="L483" s="243"/>
      <c r="M483" s="244"/>
      <c r="N483" s="245"/>
      <c r="O483" s="245"/>
      <c r="P483" s="245"/>
      <c r="Q483" s="245"/>
      <c r="R483" s="245"/>
      <c r="S483" s="245"/>
      <c r="T483" s="246"/>
      <c r="AT483" s="247" t="s">
        <v>157</v>
      </c>
      <c r="AU483" s="247" t="s">
        <v>87</v>
      </c>
      <c r="AV483" s="12" t="s">
        <v>8</v>
      </c>
      <c r="AW483" s="12" t="s">
        <v>33</v>
      </c>
      <c r="AX483" s="12" t="s">
        <v>78</v>
      </c>
      <c r="AY483" s="247" t="s">
        <v>145</v>
      </c>
    </row>
    <row r="484" s="13" customFormat="1">
      <c r="B484" s="248"/>
      <c r="C484" s="249"/>
      <c r="D484" s="235" t="s">
        <v>157</v>
      </c>
      <c r="E484" s="250" t="s">
        <v>1</v>
      </c>
      <c r="F484" s="251" t="s">
        <v>455</v>
      </c>
      <c r="G484" s="249"/>
      <c r="H484" s="252">
        <v>1.27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AT484" s="258" t="s">
        <v>157</v>
      </c>
      <c r="AU484" s="258" t="s">
        <v>87</v>
      </c>
      <c r="AV484" s="13" t="s">
        <v>87</v>
      </c>
      <c r="AW484" s="13" t="s">
        <v>33</v>
      </c>
      <c r="AX484" s="13" t="s">
        <v>78</v>
      </c>
      <c r="AY484" s="258" t="s">
        <v>145</v>
      </c>
    </row>
    <row r="485" s="14" customFormat="1">
      <c r="B485" s="259"/>
      <c r="C485" s="260"/>
      <c r="D485" s="235" t="s">
        <v>157</v>
      </c>
      <c r="E485" s="261" t="s">
        <v>1</v>
      </c>
      <c r="F485" s="262" t="s">
        <v>161</v>
      </c>
      <c r="G485" s="260"/>
      <c r="H485" s="263">
        <v>68.109999999999999</v>
      </c>
      <c r="I485" s="264"/>
      <c r="J485" s="260"/>
      <c r="K485" s="260"/>
      <c r="L485" s="265"/>
      <c r="M485" s="266"/>
      <c r="N485" s="267"/>
      <c r="O485" s="267"/>
      <c r="P485" s="267"/>
      <c r="Q485" s="267"/>
      <c r="R485" s="267"/>
      <c r="S485" s="267"/>
      <c r="T485" s="268"/>
      <c r="AT485" s="269" t="s">
        <v>157</v>
      </c>
      <c r="AU485" s="269" t="s">
        <v>87</v>
      </c>
      <c r="AV485" s="14" t="s">
        <v>153</v>
      </c>
      <c r="AW485" s="14" t="s">
        <v>33</v>
      </c>
      <c r="AX485" s="14" t="s">
        <v>8</v>
      </c>
      <c r="AY485" s="269" t="s">
        <v>145</v>
      </c>
    </row>
    <row r="486" s="1" customFormat="1" ht="24" customHeight="1">
      <c r="B486" s="37"/>
      <c r="C486" s="222" t="s">
        <v>456</v>
      </c>
      <c r="D486" s="222" t="s">
        <v>148</v>
      </c>
      <c r="E486" s="223" t="s">
        <v>457</v>
      </c>
      <c r="F486" s="224" t="s">
        <v>458</v>
      </c>
      <c r="G486" s="225" t="s">
        <v>168</v>
      </c>
      <c r="H486" s="226">
        <v>68.109999999999999</v>
      </c>
      <c r="I486" s="227"/>
      <c r="J486" s="228">
        <f>ROUND(I486*H486,0)</f>
        <v>0</v>
      </c>
      <c r="K486" s="224" t="s">
        <v>152</v>
      </c>
      <c r="L486" s="42"/>
      <c r="M486" s="229" t="s">
        <v>1</v>
      </c>
      <c r="N486" s="230" t="s">
        <v>43</v>
      </c>
      <c r="O486" s="85"/>
      <c r="P486" s="231">
        <f>O486*H486</f>
        <v>0</v>
      </c>
      <c r="Q486" s="231">
        <v>4.0000000000000003E-05</v>
      </c>
      <c r="R486" s="231">
        <f>Q486*H486</f>
        <v>0.0027244000000000001</v>
      </c>
      <c r="S486" s="231">
        <v>0</v>
      </c>
      <c r="T486" s="232">
        <f>S486*H486</f>
        <v>0</v>
      </c>
      <c r="AR486" s="233" t="s">
        <v>153</v>
      </c>
      <c r="AT486" s="233" t="s">
        <v>148</v>
      </c>
      <c r="AU486" s="233" t="s">
        <v>87</v>
      </c>
      <c r="AY486" s="16" t="s">
        <v>145</v>
      </c>
      <c r="BE486" s="234">
        <f>IF(N486="základní",J486,0)</f>
        <v>0</v>
      </c>
      <c r="BF486" s="234">
        <f>IF(N486="snížená",J486,0)</f>
        <v>0</v>
      </c>
      <c r="BG486" s="234">
        <f>IF(N486="zákl. přenesená",J486,0)</f>
        <v>0</v>
      </c>
      <c r="BH486" s="234">
        <f>IF(N486="sníž. přenesená",J486,0)</f>
        <v>0</v>
      </c>
      <c r="BI486" s="234">
        <f>IF(N486="nulová",J486,0)</f>
        <v>0</v>
      </c>
      <c r="BJ486" s="16" t="s">
        <v>8</v>
      </c>
      <c r="BK486" s="234">
        <f>ROUND(I486*H486,0)</f>
        <v>0</v>
      </c>
      <c r="BL486" s="16" t="s">
        <v>153</v>
      </c>
      <c r="BM486" s="233" t="s">
        <v>459</v>
      </c>
    </row>
    <row r="487" s="1" customFormat="1">
      <c r="B487" s="37"/>
      <c r="C487" s="38"/>
      <c r="D487" s="235" t="s">
        <v>155</v>
      </c>
      <c r="E487" s="38"/>
      <c r="F487" s="236" t="s">
        <v>460</v>
      </c>
      <c r="G487" s="38"/>
      <c r="H487" s="38"/>
      <c r="I487" s="138"/>
      <c r="J487" s="38"/>
      <c r="K487" s="38"/>
      <c r="L487" s="42"/>
      <c r="M487" s="237"/>
      <c r="N487" s="85"/>
      <c r="O487" s="85"/>
      <c r="P487" s="85"/>
      <c r="Q487" s="85"/>
      <c r="R487" s="85"/>
      <c r="S487" s="85"/>
      <c r="T487" s="86"/>
      <c r="AT487" s="16" t="s">
        <v>155</v>
      </c>
      <c r="AU487" s="16" t="s">
        <v>87</v>
      </c>
    </row>
    <row r="488" s="12" customFormat="1">
      <c r="B488" s="238"/>
      <c r="C488" s="239"/>
      <c r="D488" s="235" t="s">
        <v>157</v>
      </c>
      <c r="E488" s="240" t="s">
        <v>1</v>
      </c>
      <c r="F488" s="241" t="s">
        <v>158</v>
      </c>
      <c r="G488" s="239"/>
      <c r="H488" s="240" t="s">
        <v>1</v>
      </c>
      <c r="I488" s="242"/>
      <c r="J488" s="239"/>
      <c r="K488" s="239"/>
      <c r="L488" s="243"/>
      <c r="M488" s="244"/>
      <c r="N488" s="245"/>
      <c r="O488" s="245"/>
      <c r="P488" s="245"/>
      <c r="Q488" s="245"/>
      <c r="R488" s="245"/>
      <c r="S488" s="245"/>
      <c r="T488" s="246"/>
      <c r="AT488" s="247" t="s">
        <v>157</v>
      </c>
      <c r="AU488" s="247" t="s">
        <v>87</v>
      </c>
      <c r="AV488" s="12" t="s">
        <v>8</v>
      </c>
      <c r="AW488" s="12" t="s">
        <v>33</v>
      </c>
      <c r="AX488" s="12" t="s">
        <v>78</v>
      </c>
      <c r="AY488" s="247" t="s">
        <v>145</v>
      </c>
    </row>
    <row r="489" s="12" customFormat="1">
      <c r="B489" s="238"/>
      <c r="C489" s="239"/>
      <c r="D489" s="235" t="s">
        <v>157</v>
      </c>
      <c r="E489" s="240" t="s">
        <v>1</v>
      </c>
      <c r="F489" s="241" t="s">
        <v>196</v>
      </c>
      <c r="G489" s="239"/>
      <c r="H489" s="240" t="s">
        <v>1</v>
      </c>
      <c r="I489" s="242"/>
      <c r="J489" s="239"/>
      <c r="K489" s="239"/>
      <c r="L489" s="243"/>
      <c r="M489" s="244"/>
      <c r="N489" s="245"/>
      <c r="O489" s="245"/>
      <c r="P489" s="245"/>
      <c r="Q489" s="245"/>
      <c r="R489" s="245"/>
      <c r="S489" s="245"/>
      <c r="T489" s="246"/>
      <c r="AT489" s="247" t="s">
        <v>157</v>
      </c>
      <c r="AU489" s="247" t="s">
        <v>87</v>
      </c>
      <c r="AV489" s="12" t="s">
        <v>8</v>
      </c>
      <c r="AW489" s="12" t="s">
        <v>33</v>
      </c>
      <c r="AX489" s="12" t="s">
        <v>78</v>
      </c>
      <c r="AY489" s="247" t="s">
        <v>145</v>
      </c>
    </row>
    <row r="490" s="12" customFormat="1">
      <c r="B490" s="238"/>
      <c r="C490" s="239"/>
      <c r="D490" s="235" t="s">
        <v>157</v>
      </c>
      <c r="E490" s="240" t="s">
        <v>1</v>
      </c>
      <c r="F490" s="241" t="s">
        <v>448</v>
      </c>
      <c r="G490" s="239"/>
      <c r="H490" s="240" t="s">
        <v>1</v>
      </c>
      <c r="I490" s="242"/>
      <c r="J490" s="239"/>
      <c r="K490" s="239"/>
      <c r="L490" s="243"/>
      <c r="M490" s="244"/>
      <c r="N490" s="245"/>
      <c r="O490" s="245"/>
      <c r="P490" s="245"/>
      <c r="Q490" s="245"/>
      <c r="R490" s="245"/>
      <c r="S490" s="245"/>
      <c r="T490" s="246"/>
      <c r="AT490" s="247" t="s">
        <v>157</v>
      </c>
      <c r="AU490" s="247" t="s">
        <v>87</v>
      </c>
      <c r="AV490" s="12" t="s">
        <v>8</v>
      </c>
      <c r="AW490" s="12" t="s">
        <v>33</v>
      </c>
      <c r="AX490" s="12" t="s">
        <v>78</v>
      </c>
      <c r="AY490" s="247" t="s">
        <v>145</v>
      </c>
    </row>
    <row r="491" s="13" customFormat="1">
      <c r="B491" s="248"/>
      <c r="C491" s="249"/>
      <c r="D491" s="235" t="s">
        <v>157</v>
      </c>
      <c r="E491" s="250" t="s">
        <v>1</v>
      </c>
      <c r="F491" s="251" t="s">
        <v>216</v>
      </c>
      <c r="G491" s="249"/>
      <c r="H491" s="252">
        <v>48.789999999999999</v>
      </c>
      <c r="I491" s="253"/>
      <c r="J491" s="249"/>
      <c r="K491" s="249"/>
      <c r="L491" s="254"/>
      <c r="M491" s="255"/>
      <c r="N491" s="256"/>
      <c r="O491" s="256"/>
      <c r="P491" s="256"/>
      <c r="Q491" s="256"/>
      <c r="R491" s="256"/>
      <c r="S491" s="256"/>
      <c r="T491" s="257"/>
      <c r="AT491" s="258" t="s">
        <v>157</v>
      </c>
      <c r="AU491" s="258" t="s">
        <v>87</v>
      </c>
      <c r="AV491" s="13" t="s">
        <v>87</v>
      </c>
      <c r="AW491" s="13" t="s">
        <v>33</v>
      </c>
      <c r="AX491" s="13" t="s">
        <v>78</v>
      </c>
      <c r="AY491" s="258" t="s">
        <v>145</v>
      </c>
    </row>
    <row r="492" s="12" customFormat="1">
      <c r="B492" s="238"/>
      <c r="C492" s="239"/>
      <c r="D492" s="235" t="s">
        <v>157</v>
      </c>
      <c r="E492" s="240" t="s">
        <v>1</v>
      </c>
      <c r="F492" s="241" t="s">
        <v>217</v>
      </c>
      <c r="G492" s="239"/>
      <c r="H492" s="240" t="s">
        <v>1</v>
      </c>
      <c r="I492" s="242"/>
      <c r="J492" s="239"/>
      <c r="K492" s="239"/>
      <c r="L492" s="243"/>
      <c r="M492" s="244"/>
      <c r="N492" s="245"/>
      <c r="O492" s="245"/>
      <c r="P492" s="245"/>
      <c r="Q492" s="245"/>
      <c r="R492" s="245"/>
      <c r="S492" s="245"/>
      <c r="T492" s="246"/>
      <c r="AT492" s="247" t="s">
        <v>157</v>
      </c>
      <c r="AU492" s="247" t="s">
        <v>87</v>
      </c>
      <c r="AV492" s="12" t="s">
        <v>8</v>
      </c>
      <c r="AW492" s="12" t="s">
        <v>33</v>
      </c>
      <c r="AX492" s="12" t="s">
        <v>78</v>
      </c>
      <c r="AY492" s="247" t="s">
        <v>145</v>
      </c>
    </row>
    <row r="493" s="12" customFormat="1">
      <c r="B493" s="238"/>
      <c r="C493" s="239"/>
      <c r="D493" s="235" t="s">
        <v>157</v>
      </c>
      <c r="E493" s="240" t="s">
        <v>1</v>
      </c>
      <c r="F493" s="241" t="s">
        <v>450</v>
      </c>
      <c r="G493" s="239"/>
      <c r="H493" s="240" t="s">
        <v>1</v>
      </c>
      <c r="I493" s="242"/>
      <c r="J493" s="239"/>
      <c r="K493" s="239"/>
      <c r="L493" s="243"/>
      <c r="M493" s="244"/>
      <c r="N493" s="245"/>
      <c r="O493" s="245"/>
      <c r="P493" s="245"/>
      <c r="Q493" s="245"/>
      <c r="R493" s="245"/>
      <c r="S493" s="245"/>
      <c r="T493" s="246"/>
      <c r="AT493" s="247" t="s">
        <v>157</v>
      </c>
      <c r="AU493" s="247" t="s">
        <v>87</v>
      </c>
      <c r="AV493" s="12" t="s">
        <v>8</v>
      </c>
      <c r="AW493" s="12" t="s">
        <v>33</v>
      </c>
      <c r="AX493" s="12" t="s">
        <v>78</v>
      </c>
      <c r="AY493" s="247" t="s">
        <v>145</v>
      </c>
    </row>
    <row r="494" s="13" customFormat="1">
      <c r="B494" s="248"/>
      <c r="C494" s="249"/>
      <c r="D494" s="235" t="s">
        <v>157</v>
      </c>
      <c r="E494" s="250" t="s">
        <v>1</v>
      </c>
      <c r="F494" s="251" t="s">
        <v>218</v>
      </c>
      <c r="G494" s="249"/>
      <c r="H494" s="252">
        <v>11.300000000000001</v>
      </c>
      <c r="I494" s="253"/>
      <c r="J494" s="249"/>
      <c r="K494" s="249"/>
      <c r="L494" s="254"/>
      <c r="M494" s="255"/>
      <c r="N494" s="256"/>
      <c r="O494" s="256"/>
      <c r="P494" s="256"/>
      <c r="Q494" s="256"/>
      <c r="R494" s="256"/>
      <c r="S494" s="256"/>
      <c r="T494" s="257"/>
      <c r="AT494" s="258" t="s">
        <v>157</v>
      </c>
      <c r="AU494" s="258" t="s">
        <v>87</v>
      </c>
      <c r="AV494" s="13" t="s">
        <v>87</v>
      </c>
      <c r="AW494" s="13" t="s">
        <v>33</v>
      </c>
      <c r="AX494" s="13" t="s">
        <v>78</v>
      </c>
      <c r="AY494" s="258" t="s">
        <v>145</v>
      </c>
    </row>
    <row r="495" s="12" customFormat="1">
      <c r="B495" s="238"/>
      <c r="C495" s="239"/>
      <c r="D495" s="235" t="s">
        <v>157</v>
      </c>
      <c r="E495" s="240" t="s">
        <v>1</v>
      </c>
      <c r="F495" s="241" t="s">
        <v>219</v>
      </c>
      <c r="G495" s="239"/>
      <c r="H495" s="240" t="s">
        <v>1</v>
      </c>
      <c r="I495" s="242"/>
      <c r="J495" s="239"/>
      <c r="K495" s="239"/>
      <c r="L495" s="243"/>
      <c r="M495" s="244"/>
      <c r="N495" s="245"/>
      <c r="O495" s="245"/>
      <c r="P495" s="245"/>
      <c r="Q495" s="245"/>
      <c r="R495" s="245"/>
      <c r="S495" s="245"/>
      <c r="T495" s="246"/>
      <c r="AT495" s="247" t="s">
        <v>157</v>
      </c>
      <c r="AU495" s="247" t="s">
        <v>87</v>
      </c>
      <c r="AV495" s="12" t="s">
        <v>8</v>
      </c>
      <c r="AW495" s="12" t="s">
        <v>33</v>
      </c>
      <c r="AX495" s="12" t="s">
        <v>78</v>
      </c>
      <c r="AY495" s="247" t="s">
        <v>145</v>
      </c>
    </row>
    <row r="496" s="12" customFormat="1">
      <c r="B496" s="238"/>
      <c r="C496" s="239"/>
      <c r="D496" s="235" t="s">
        <v>157</v>
      </c>
      <c r="E496" s="240" t="s">
        <v>1</v>
      </c>
      <c r="F496" s="241" t="s">
        <v>451</v>
      </c>
      <c r="G496" s="239"/>
      <c r="H496" s="240" t="s">
        <v>1</v>
      </c>
      <c r="I496" s="242"/>
      <c r="J496" s="239"/>
      <c r="K496" s="239"/>
      <c r="L496" s="243"/>
      <c r="M496" s="244"/>
      <c r="N496" s="245"/>
      <c r="O496" s="245"/>
      <c r="P496" s="245"/>
      <c r="Q496" s="245"/>
      <c r="R496" s="245"/>
      <c r="S496" s="245"/>
      <c r="T496" s="246"/>
      <c r="AT496" s="247" t="s">
        <v>157</v>
      </c>
      <c r="AU496" s="247" t="s">
        <v>87</v>
      </c>
      <c r="AV496" s="12" t="s">
        <v>8</v>
      </c>
      <c r="AW496" s="12" t="s">
        <v>33</v>
      </c>
      <c r="AX496" s="12" t="s">
        <v>78</v>
      </c>
      <c r="AY496" s="247" t="s">
        <v>145</v>
      </c>
    </row>
    <row r="497" s="13" customFormat="1">
      <c r="B497" s="248"/>
      <c r="C497" s="249"/>
      <c r="D497" s="235" t="s">
        <v>157</v>
      </c>
      <c r="E497" s="250" t="s">
        <v>1</v>
      </c>
      <c r="F497" s="251" t="s">
        <v>220</v>
      </c>
      <c r="G497" s="249"/>
      <c r="H497" s="252">
        <v>2.6299999999999999</v>
      </c>
      <c r="I497" s="253"/>
      <c r="J497" s="249"/>
      <c r="K497" s="249"/>
      <c r="L497" s="254"/>
      <c r="M497" s="255"/>
      <c r="N497" s="256"/>
      <c r="O497" s="256"/>
      <c r="P497" s="256"/>
      <c r="Q497" s="256"/>
      <c r="R497" s="256"/>
      <c r="S497" s="256"/>
      <c r="T497" s="257"/>
      <c r="AT497" s="258" t="s">
        <v>157</v>
      </c>
      <c r="AU497" s="258" t="s">
        <v>87</v>
      </c>
      <c r="AV497" s="13" t="s">
        <v>87</v>
      </c>
      <c r="AW497" s="13" t="s">
        <v>33</v>
      </c>
      <c r="AX497" s="13" t="s">
        <v>78</v>
      </c>
      <c r="AY497" s="258" t="s">
        <v>145</v>
      </c>
    </row>
    <row r="498" s="12" customFormat="1">
      <c r="B498" s="238"/>
      <c r="C498" s="239"/>
      <c r="D498" s="235" t="s">
        <v>157</v>
      </c>
      <c r="E498" s="240" t="s">
        <v>1</v>
      </c>
      <c r="F498" s="241" t="s">
        <v>205</v>
      </c>
      <c r="G498" s="239"/>
      <c r="H498" s="240" t="s">
        <v>1</v>
      </c>
      <c r="I498" s="242"/>
      <c r="J498" s="239"/>
      <c r="K498" s="239"/>
      <c r="L498" s="243"/>
      <c r="M498" s="244"/>
      <c r="N498" s="245"/>
      <c r="O498" s="245"/>
      <c r="P498" s="245"/>
      <c r="Q498" s="245"/>
      <c r="R498" s="245"/>
      <c r="S498" s="245"/>
      <c r="T498" s="246"/>
      <c r="AT498" s="247" t="s">
        <v>157</v>
      </c>
      <c r="AU498" s="247" t="s">
        <v>87</v>
      </c>
      <c r="AV498" s="12" t="s">
        <v>8</v>
      </c>
      <c r="AW498" s="12" t="s">
        <v>33</v>
      </c>
      <c r="AX498" s="12" t="s">
        <v>78</v>
      </c>
      <c r="AY498" s="247" t="s">
        <v>145</v>
      </c>
    </row>
    <row r="499" s="12" customFormat="1">
      <c r="B499" s="238"/>
      <c r="C499" s="239"/>
      <c r="D499" s="235" t="s">
        <v>157</v>
      </c>
      <c r="E499" s="240" t="s">
        <v>1</v>
      </c>
      <c r="F499" s="241" t="s">
        <v>206</v>
      </c>
      <c r="G499" s="239"/>
      <c r="H499" s="240" t="s">
        <v>1</v>
      </c>
      <c r="I499" s="242"/>
      <c r="J499" s="239"/>
      <c r="K499" s="239"/>
      <c r="L499" s="243"/>
      <c r="M499" s="244"/>
      <c r="N499" s="245"/>
      <c r="O499" s="245"/>
      <c r="P499" s="245"/>
      <c r="Q499" s="245"/>
      <c r="R499" s="245"/>
      <c r="S499" s="245"/>
      <c r="T499" s="246"/>
      <c r="AT499" s="247" t="s">
        <v>157</v>
      </c>
      <c r="AU499" s="247" t="s">
        <v>87</v>
      </c>
      <c r="AV499" s="12" t="s">
        <v>8</v>
      </c>
      <c r="AW499" s="12" t="s">
        <v>33</v>
      </c>
      <c r="AX499" s="12" t="s">
        <v>78</v>
      </c>
      <c r="AY499" s="247" t="s">
        <v>145</v>
      </c>
    </row>
    <row r="500" s="13" customFormat="1">
      <c r="B500" s="248"/>
      <c r="C500" s="249"/>
      <c r="D500" s="235" t="s">
        <v>157</v>
      </c>
      <c r="E500" s="250" t="s">
        <v>1</v>
      </c>
      <c r="F500" s="251" t="s">
        <v>452</v>
      </c>
      <c r="G500" s="249"/>
      <c r="H500" s="252">
        <v>1.23</v>
      </c>
      <c r="I500" s="253"/>
      <c r="J500" s="249"/>
      <c r="K500" s="249"/>
      <c r="L500" s="254"/>
      <c r="M500" s="255"/>
      <c r="N500" s="256"/>
      <c r="O500" s="256"/>
      <c r="P500" s="256"/>
      <c r="Q500" s="256"/>
      <c r="R500" s="256"/>
      <c r="S500" s="256"/>
      <c r="T500" s="257"/>
      <c r="AT500" s="258" t="s">
        <v>157</v>
      </c>
      <c r="AU500" s="258" t="s">
        <v>87</v>
      </c>
      <c r="AV500" s="13" t="s">
        <v>87</v>
      </c>
      <c r="AW500" s="13" t="s">
        <v>33</v>
      </c>
      <c r="AX500" s="13" t="s">
        <v>78</v>
      </c>
      <c r="AY500" s="258" t="s">
        <v>145</v>
      </c>
    </row>
    <row r="501" s="12" customFormat="1">
      <c r="B501" s="238"/>
      <c r="C501" s="239"/>
      <c r="D501" s="235" t="s">
        <v>157</v>
      </c>
      <c r="E501" s="240" t="s">
        <v>1</v>
      </c>
      <c r="F501" s="241" t="s">
        <v>198</v>
      </c>
      <c r="G501" s="239"/>
      <c r="H501" s="240" t="s">
        <v>1</v>
      </c>
      <c r="I501" s="242"/>
      <c r="J501" s="239"/>
      <c r="K501" s="239"/>
      <c r="L501" s="243"/>
      <c r="M501" s="244"/>
      <c r="N501" s="245"/>
      <c r="O501" s="245"/>
      <c r="P501" s="245"/>
      <c r="Q501" s="245"/>
      <c r="R501" s="245"/>
      <c r="S501" s="245"/>
      <c r="T501" s="246"/>
      <c r="AT501" s="247" t="s">
        <v>157</v>
      </c>
      <c r="AU501" s="247" t="s">
        <v>87</v>
      </c>
      <c r="AV501" s="12" t="s">
        <v>8</v>
      </c>
      <c r="AW501" s="12" t="s">
        <v>33</v>
      </c>
      <c r="AX501" s="12" t="s">
        <v>78</v>
      </c>
      <c r="AY501" s="247" t="s">
        <v>145</v>
      </c>
    </row>
    <row r="502" s="12" customFormat="1">
      <c r="B502" s="238"/>
      <c r="C502" s="239"/>
      <c r="D502" s="235" t="s">
        <v>157</v>
      </c>
      <c r="E502" s="240" t="s">
        <v>1</v>
      </c>
      <c r="F502" s="241" t="s">
        <v>453</v>
      </c>
      <c r="G502" s="239"/>
      <c r="H502" s="240" t="s">
        <v>1</v>
      </c>
      <c r="I502" s="242"/>
      <c r="J502" s="239"/>
      <c r="K502" s="239"/>
      <c r="L502" s="243"/>
      <c r="M502" s="244"/>
      <c r="N502" s="245"/>
      <c r="O502" s="245"/>
      <c r="P502" s="245"/>
      <c r="Q502" s="245"/>
      <c r="R502" s="245"/>
      <c r="S502" s="245"/>
      <c r="T502" s="246"/>
      <c r="AT502" s="247" t="s">
        <v>157</v>
      </c>
      <c r="AU502" s="247" t="s">
        <v>87</v>
      </c>
      <c r="AV502" s="12" t="s">
        <v>8</v>
      </c>
      <c r="AW502" s="12" t="s">
        <v>33</v>
      </c>
      <c r="AX502" s="12" t="s">
        <v>78</v>
      </c>
      <c r="AY502" s="247" t="s">
        <v>145</v>
      </c>
    </row>
    <row r="503" s="13" customFormat="1">
      <c r="B503" s="248"/>
      <c r="C503" s="249"/>
      <c r="D503" s="235" t="s">
        <v>157</v>
      </c>
      <c r="E503" s="250" t="s">
        <v>1</v>
      </c>
      <c r="F503" s="251" t="s">
        <v>454</v>
      </c>
      <c r="G503" s="249"/>
      <c r="H503" s="252">
        <v>2.8900000000000001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AT503" s="258" t="s">
        <v>157</v>
      </c>
      <c r="AU503" s="258" t="s">
        <v>87</v>
      </c>
      <c r="AV503" s="13" t="s">
        <v>87</v>
      </c>
      <c r="AW503" s="13" t="s">
        <v>33</v>
      </c>
      <c r="AX503" s="13" t="s">
        <v>78</v>
      </c>
      <c r="AY503" s="258" t="s">
        <v>145</v>
      </c>
    </row>
    <row r="504" s="12" customFormat="1">
      <c r="B504" s="238"/>
      <c r="C504" s="239"/>
      <c r="D504" s="235" t="s">
        <v>157</v>
      </c>
      <c r="E504" s="240" t="s">
        <v>1</v>
      </c>
      <c r="F504" s="241" t="s">
        <v>208</v>
      </c>
      <c r="G504" s="239"/>
      <c r="H504" s="240" t="s">
        <v>1</v>
      </c>
      <c r="I504" s="242"/>
      <c r="J504" s="239"/>
      <c r="K504" s="239"/>
      <c r="L504" s="243"/>
      <c r="M504" s="244"/>
      <c r="N504" s="245"/>
      <c r="O504" s="245"/>
      <c r="P504" s="245"/>
      <c r="Q504" s="245"/>
      <c r="R504" s="245"/>
      <c r="S504" s="245"/>
      <c r="T504" s="246"/>
      <c r="AT504" s="247" t="s">
        <v>157</v>
      </c>
      <c r="AU504" s="247" t="s">
        <v>87</v>
      </c>
      <c r="AV504" s="12" t="s">
        <v>8</v>
      </c>
      <c r="AW504" s="12" t="s">
        <v>33</v>
      </c>
      <c r="AX504" s="12" t="s">
        <v>78</v>
      </c>
      <c r="AY504" s="247" t="s">
        <v>145</v>
      </c>
    </row>
    <row r="505" s="12" customFormat="1">
      <c r="B505" s="238"/>
      <c r="C505" s="239"/>
      <c r="D505" s="235" t="s">
        <v>157</v>
      </c>
      <c r="E505" s="240" t="s">
        <v>1</v>
      </c>
      <c r="F505" s="241" t="s">
        <v>206</v>
      </c>
      <c r="G505" s="239"/>
      <c r="H505" s="240" t="s">
        <v>1</v>
      </c>
      <c r="I505" s="242"/>
      <c r="J505" s="239"/>
      <c r="K505" s="239"/>
      <c r="L505" s="243"/>
      <c r="M505" s="244"/>
      <c r="N505" s="245"/>
      <c r="O505" s="245"/>
      <c r="P505" s="245"/>
      <c r="Q505" s="245"/>
      <c r="R505" s="245"/>
      <c r="S505" s="245"/>
      <c r="T505" s="246"/>
      <c r="AT505" s="247" t="s">
        <v>157</v>
      </c>
      <c r="AU505" s="247" t="s">
        <v>87</v>
      </c>
      <c r="AV505" s="12" t="s">
        <v>8</v>
      </c>
      <c r="AW505" s="12" t="s">
        <v>33</v>
      </c>
      <c r="AX505" s="12" t="s">
        <v>78</v>
      </c>
      <c r="AY505" s="247" t="s">
        <v>145</v>
      </c>
    </row>
    <row r="506" s="13" customFormat="1">
      <c r="B506" s="248"/>
      <c r="C506" s="249"/>
      <c r="D506" s="235" t="s">
        <v>157</v>
      </c>
      <c r="E506" s="250" t="s">
        <v>1</v>
      </c>
      <c r="F506" s="251" t="s">
        <v>455</v>
      </c>
      <c r="G506" s="249"/>
      <c r="H506" s="252">
        <v>1.27</v>
      </c>
      <c r="I506" s="253"/>
      <c r="J506" s="249"/>
      <c r="K506" s="249"/>
      <c r="L506" s="254"/>
      <c r="M506" s="255"/>
      <c r="N506" s="256"/>
      <c r="O506" s="256"/>
      <c r="P506" s="256"/>
      <c r="Q506" s="256"/>
      <c r="R506" s="256"/>
      <c r="S506" s="256"/>
      <c r="T506" s="257"/>
      <c r="AT506" s="258" t="s">
        <v>157</v>
      </c>
      <c r="AU506" s="258" t="s">
        <v>87</v>
      </c>
      <c r="AV506" s="13" t="s">
        <v>87</v>
      </c>
      <c r="AW506" s="13" t="s">
        <v>33</v>
      </c>
      <c r="AX506" s="13" t="s">
        <v>78</v>
      </c>
      <c r="AY506" s="258" t="s">
        <v>145</v>
      </c>
    </row>
    <row r="507" s="14" customFormat="1">
      <c r="B507" s="259"/>
      <c r="C507" s="260"/>
      <c r="D507" s="235" t="s">
        <v>157</v>
      </c>
      <c r="E507" s="261" t="s">
        <v>1</v>
      </c>
      <c r="F507" s="262" t="s">
        <v>161</v>
      </c>
      <c r="G507" s="260"/>
      <c r="H507" s="263">
        <v>68.109999999999999</v>
      </c>
      <c r="I507" s="264"/>
      <c r="J507" s="260"/>
      <c r="K507" s="260"/>
      <c r="L507" s="265"/>
      <c r="M507" s="266"/>
      <c r="N507" s="267"/>
      <c r="O507" s="267"/>
      <c r="P507" s="267"/>
      <c r="Q507" s="267"/>
      <c r="R507" s="267"/>
      <c r="S507" s="267"/>
      <c r="T507" s="268"/>
      <c r="AT507" s="269" t="s">
        <v>157</v>
      </c>
      <c r="AU507" s="269" t="s">
        <v>87</v>
      </c>
      <c r="AV507" s="14" t="s">
        <v>153</v>
      </c>
      <c r="AW507" s="14" t="s">
        <v>33</v>
      </c>
      <c r="AX507" s="14" t="s">
        <v>8</v>
      </c>
      <c r="AY507" s="269" t="s">
        <v>145</v>
      </c>
    </row>
    <row r="508" s="1" customFormat="1" ht="16.5" customHeight="1">
      <c r="B508" s="37"/>
      <c r="C508" s="222" t="s">
        <v>461</v>
      </c>
      <c r="D508" s="222" t="s">
        <v>148</v>
      </c>
      <c r="E508" s="223" t="s">
        <v>462</v>
      </c>
      <c r="F508" s="224" t="s">
        <v>463</v>
      </c>
      <c r="G508" s="225" t="s">
        <v>168</v>
      </c>
      <c r="H508" s="226">
        <v>63.950000000000003</v>
      </c>
      <c r="I508" s="227"/>
      <c r="J508" s="228">
        <f>ROUND(I508*H508,0)</f>
        <v>0</v>
      </c>
      <c r="K508" s="224" t="s">
        <v>152</v>
      </c>
      <c r="L508" s="42"/>
      <c r="M508" s="229" t="s">
        <v>1</v>
      </c>
      <c r="N508" s="230" t="s">
        <v>43</v>
      </c>
      <c r="O508" s="85"/>
      <c r="P508" s="231">
        <f>O508*H508</f>
        <v>0</v>
      </c>
      <c r="Q508" s="231">
        <v>0</v>
      </c>
      <c r="R508" s="231">
        <f>Q508*H508</f>
        <v>0</v>
      </c>
      <c r="S508" s="231">
        <v>0</v>
      </c>
      <c r="T508" s="232">
        <f>S508*H508</f>
        <v>0</v>
      </c>
      <c r="AR508" s="233" t="s">
        <v>153</v>
      </c>
      <c r="AT508" s="233" t="s">
        <v>148</v>
      </c>
      <c r="AU508" s="233" t="s">
        <v>87</v>
      </c>
      <c r="AY508" s="16" t="s">
        <v>145</v>
      </c>
      <c r="BE508" s="234">
        <f>IF(N508="základní",J508,0)</f>
        <v>0</v>
      </c>
      <c r="BF508" s="234">
        <f>IF(N508="snížená",J508,0)</f>
        <v>0</v>
      </c>
      <c r="BG508" s="234">
        <f>IF(N508="zákl. přenesená",J508,0)</f>
        <v>0</v>
      </c>
      <c r="BH508" s="234">
        <f>IF(N508="sníž. přenesená",J508,0)</f>
        <v>0</v>
      </c>
      <c r="BI508" s="234">
        <f>IF(N508="nulová",J508,0)</f>
        <v>0</v>
      </c>
      <c r="BJ508" s="16" t="s">
        <v>8</v>
      </c>
      <c r="BK508" s="234">
        <f>ROUND(I508*H508,0)</f>
        <v>0</v>
      </c>
      <c r="BL508" s="16" t="s">
        <v>153</v>
      </c>
      <c r="BM508" s="233" t="s">
        <v>464</v>
      </c>
    </row>
    <row r="509" s="1" customFormat="1">
      <c r="B509" s="37"/>
      <c r="C509" s="38"/>
      <c r="D509" s="235" t="s">
        <v>155</v>
      </c>
      <c r="E509" s="38"/>
      <c r="F509" s="236" t="s">
        <v>465</v>
      </c>
      <c r="G509" s="38"/>
      <c r="H509" s="38"/>
      <c r="I509" s="138"/>
      <c r="J509" s="38"/>
      <c r="K509" s="38"/>
      <c r="L509" s="42"/>
      <c r="M509" s="237"/>
      <c r="N509" s="85"/>
      <c r="O509" s="85"/>
      <c r="P509" s="85"/>
      <c r="Q509" s="85"/>
      <c r="R509" s="85"/>
      <c r="S509" s="85"/>
      <c r="T509" s="86"/>
      <c r="AT509" s="16" t="s">
        <v>155</v>
      </c>
      <c r="AU509" s="16" t="s">
        <v>87</v>
      </c>
    </row>
    <row r="510" s="12" customFormat="1">
      <c r="B510" s="238"/>
      <c r="C510" s="239"/>
      <c r="D510" s="235" t="s">
        <v>157</v>
      </c>
      <c r="E510" s="240" t="s">
        <v>1</v>
      </c>
      <c r="F510" s="241" t="s">
        <v>387</v>
      </c>
      <c r="G510" s="239"/>
      <c r="H510" s="240" t="s">
        <v>1</v>
      </c>
      <c r="I510" s="242"/>
      <c r="J510" s="239"/>
      <c r="K510" s="239"/>
      <c r="L510" s="243"/>
      <c r="M510" s="244"/>
      <c r="N510" s="245"/>
      <c r="O510" s="245"/>
      <c r="P510" s="245"/>
      <c r="Q510" s="245"/>
      <c r="R510" s="245"/>
      <c r="S510" s="245"/>
      <c r="T510" s="246"/>
      <c r="AT510" s="247" t="s">
        <v>157</v>
      </c>
      <c r="AU510" s="247" t="s">
        <v>87</v>
      </c>
      <c r="AV510" s="12" t="s">
        <v>8</v>
      </c>
      <c r="AW510" s="12" t="s">
        <v>33</v>
      </c>
      <c r="AX510" s="12" t="s">
        <v>78</v>
      </c>
      <c r="AY510" s="247" t="s">
        <v>145</v>
      </c>
    </row>
    <row r="511" s="12" customFormat="1">
      <c r="B511" s="238"/>
      <c r="C511" s="239"/>
      <c r="D511" s="235" t="s">
        <v>157</v>
      </c>
      <c r="E511" s="240" t="s">
        <v>1</v>
      </c>
      <c r="F511" s="241" t="s">
        <v>196</v>
      </c>
      <c r="G511" s="239"/>
      <c r="H511" s="240" t="s">
        <v>1</v>
      </c>
      <c r="I511" s="242"/>
      <c r="J511" s="239"/>
      <c r="K511" s="239"/>
      <c r="L511" s="243"/>
      <c r="M511" s="244"/>
      <c r="N511" s="245"/>
      <c r="O511" s="245"/>
      <c r="P511" s="245"/>
      <c r="Q511" s="245"/>
      <c r="R511" s="245"/>
      <c r="S511" s="245"/>
      <c r="T511" s="246"/>
      <c r="AT511" s="247" t="s">
        <v>157</v>
      </c>
      <c r="AU511" s="247" t="s">
        <v>87</v>
      </c>
      <c r="AV511" s="12" t="s">
        <v>8</v>
      </c>
      <c r="AW511" s="12" t="s">
        <v>33</v>
      </c>
      <c r="AX511" s="12" t="s">
        <v>78</v>
      </c>
      <c r="AY511" s="247" t="s">
        <v>145</v>
      </c>
    </row>
    <row r="512" s="12" customFormat="1">
      <c r="B512" s="238"/>
      <c r="C512" s="239"/>
      <c r="D512" s="235" t="s">
        <v>157</v>
      </c>
      <c r="E512" s="240" t="s">
        <v>1</v>
      </c>
      <c r="F512" s="241" t="s">
        <v>466</v>
      </c>
      <c r="G512" s="239"/>
      <c r="H512" s="240" t="s">
        <v>1</v>
      </c>
      <c r="I512" s="242"/>
      <c r="J512" s="239"/>
      <c r="K512" s="239"/>
      <c r="L512" s="243"/>
      <c r="M512" s="244"/>
      <c r="N512" s="245"/>
      <c r="O512" s="245"/>
      <c r="P512" s="245"/>
      <c r="Q512" s="245"/>
      <c r="R512" s="245"/>
      <c r="S512" s="245"/>
      <c r="T512" s="246"/>
      <c r="AT512" s="247" t="s">
        <v>157</v>
      </c>
      <c r="AU512" s="247" t="s">
        <v>87</v>
      </c>
      <c r="AV512" s="12" t="s">
        <v>8</v>
      </c>
      <c r="AW512" s="12" t="s">
        <v>33</v>
      </c>
      <c r="AX512" s="12" t="s">
        <v>78</v>
      </c>
      <c r="AY512" s="247" t="s">
        <v>145</v>
      </c>
    </row>
    <row r="513" s="13" customFormat="1">
      <c r="B513" s="248"/>
      <c r="C513" s="249"/>
      <c r="D513" s="235" t="s">
        <v>157</v>
      </c>
      <c r="E513" s="250" t="s">
        <v>1</v>
      </c>
      <c r="F513" s="251" t="s">
        <v>216</v>
      </c>
      <c r="G513" s="249"/>
      <c r="H513" s="252">
        <v>48.789999999999999</v>
      </c>
      <c r="I513" s="253"/>
      <c r="J513" s="249"/>
      <c r="K513" s="249"/>
      <c r="L513" s="254"/>
      <c r="M513" s="255"/>
      <c r="N513" s="256"/>
      <c r="O513" s="256"/>
      <c r="P513" s="256"/>
      <c r="Q513" s="256"/>
      <c r="R513" s="256"/>
      <c r="S513" s="256"/>
      <c r="T513" s="257"/>
      <c r="AT513" s="258" t="s">
        <v>157</v>
      </c>
      <c r="AU513" s="258" t="s">
        <v>87</v>
      </c>
      <c r="AV513" s="13" t="s">
        <v>87</v>
      </c>
      <c r="AW513" s="13" t="s">
        <v>33</v>
      </c>
      <c r="AX513" s="13" t="s">
        <v>78</v>
      </c>
      <c r="AY513" s="258" t="s">
        <v>145</v>
      </c>
    </row>
    <row r="514" s="12" customFormat="1">
      <c r="B514" s="238"/>
      <c r="C514" s="239"/>
      <c r="D514" s="235" t="s">
        <v>157</v>
      </c>
      <c r="E514" s="240" t="s">
        <v>1</v>
      </c>
      <c r="F514" s="241" t="s">
        <v>449</v>
      </c>
      <c r="G514" s="239"/>
      <c r="H514" s="240" t="s">
        <v>1</v>
      </c>
      <c r="I514" s="242"/>
      <c r="J514" s="239"/>
      <c r="K514" s="239"/>
      <c r="L514" s="243"/>
      <c r="M514" s="244"/>
      <c r="N514" s="245"/>
      <c r="O514" s="245"/>
      <c r="P514" s="245"/>
      <c r="Q514" s="245"/>
      <c r="R514" s="245"/>
      <c r="S514" s="245"/>
      <c r="T514" s="246"/>
      <c r="AT514" s="247" t="s">
        <v>157</v>
      </c>
      <c r="AU514" s="247" t="s">
        <v>87</v>
      </c>
      <c r="AV514" s="12" t="s">
        <v>8</v>
      </c>
      <c r="AW514" s="12" t="s">
        <v>33</v>
      </c>
      <c r="AX514" s="12" t="s">
        <v>78</v>
      </c>
      <c r="AY514" s="247" t="s">
        <v>145</v>
      </c>
    </row>
    <row r="515" s="12" customFormat="1">
      <c r="B515" s="238"/>
      <c r="C515" s="239"/>
      <c r="D515" s="235" t="s">
        <v>157</v>
      </c>
      <c r="E515" s="240" t="s">
        <v>1</v>
      </c>
      <c r="F515" s="241" t="s">
        <v>467</v>
      </c>
      <c r="G515" s="239"/>
      <c r="H515" s="240" t="s">
        <v>1</v>
      </c>
      <c r="I515" s="242"/>
      <c r="J515" s="239"/>
      <c r="K515" s="239"/>
      <c r="L515" s="243"/>
      <c r="M515" s="244"/>
      <c r="N515" s="245"/>
      <c r="O515" s="245"/>
      <c r="P515" s="245"/>
      <c r="Q515" s="245"/>
      <c r="R515" s="245"/>
      <c r="S515" s="245"/>
      <c r="T515" s="246"/>
      <c r="AT515" s="247" t="s">
        <v>157</v>
      </c>
      <c r="AU515" s="247" t="s">
        <v>87</v>
      </c>
      <c r="AV515" s="12" t="s">
        <v>8</v>
      </c>
      <c r="AW515" s="12" t="s">
        <v>33</v>
      </c>
      <c r="AX515" s="12" t="s">
        <v>78</v>
      </c>
      <c r="AY515" s="247" t="s">
        <v>145</v>
      </c>
    </row>
    <row r="516" s="13" customFormat="1">
      <c r="B516" s="248"/>
      <c r="C516" s="249"/>
      <c r="D516" s="235" t="s">
        <v>157</v>
      </c>
      <c r="E516" s="250" t="s">
        <v>1</v>
      </c>
      <c r="F516" s="251" t="s">
        <v>218</v>
      </c>
      <c r="G516" s="249"/>
      <c r="H516" s="252">
        <v>11.300000000000001</v>
      </c>
      <c r="I516" s="253"/>
      <c r="J516" s="249"/>
      <c r="K516" s="249"/>
      <c r="L516" s="254"/>
      <c r="M516" s="255"/>
      <c r="N516" s="256"/>
      <c r="O516" s="256"/>
      <c r="P516" s="256"/>
      <c r="Q516" s="256"/>
      <c r="R516" s="256"/>
      <c r="S516" s="256"/>
      <c r="T516" s="257"/>
      <c r="AT516" s="258" t="s">
        <v>157</v>
      </c>
      <c r="AU516" s="258" t="s">
        <v>87</v>
      </c>
      <c r="AV516" s="13" t="s">
        <v>87</v>
      </c>
      <c r="AW516" s="13" t="s">
        <v>33</v>
      </c>
      <c r="AX516" s="13" t="s">
        <v>78</v>
      </c>
      <c r="AY516" s="258" t="s">
        <v>145</v>
      </c>
    </row>
    <row r="517" s="12" customFormat="1">
      <c r="B517" s="238"/>
      <c r="C517" s="239"/>
      <c r="D517" s="235" t="s">
        <v>157</v>
      </c>
      <c r="E517" s="240" t="s">
        <v>1</v>
      </c>
      <c r="F517" s="241" t="s">
        <v>219</v>
      </c>
      <c r="G517" s="239"/>
      <c r="H517" s="240" t="s">
        <v>1</v>
      </c>
      <c r="I517" s="242"/>
      <c r="J517" s="239"/>
      <c r="K517" s="239"/>
      <c r="L517" s="243"/>
      <c r="M517" s="244"/>
      <c r="N517" s="245"/>
      <c r="O517" s="245"/>
      <c r="P517" s="245"/>
      <c r="Q517" s="245"/>
      <c r="R517" s="245"/>
      <c r="S517" s="245"/>
      <c r="T517" s="246"/>
      <c r="AT517" s="247" t="s">
        <v>157</v>
      </c>
      <c r="AU517" s="247" t="s">
        <v>87</v>
      </c>
      <c r="AV517" s="12" t="s">
        <v>8</v>
      </c>
      <c r="AW517" s="12" t="s">
        <v>33</v>
      </c>
      <c r="AX517" s="12" t="s">
        <v>78</v>
      </c>
      <c r="AY517" s="247" t="s">
        <v>145</v>
      </c>
    </row>
    <row r="518" s="12" customFormat="1">
      <c r="B518" s="238"/>
      <c r="C518" s="239"/>
      <c r="D518" s="235" t="s">
        <v>157</v>
      </c>
      <c r="E518" s="240" t="s">
        <v>1</v>
      </c>
      <c r="F518" s="241" t="s">
        <v>468</v>
      </c>
      <c r="G518" s="239"/>
      <c r="H518" s="240" t="s">
        <v>1</v>
      </c>
      <c r="I518" s="242"/>
      <c r="J518" s="239"/>
      <c r="K518" s="239"/>
      <c r="L518" s="243"/>
      <c r="M518" s="244"/>
      <c r="N518" s="245"/>
      <c r="O518" s="245"/>
      <c r="P518" s="245"/>
      <c r="Q518" s="245"/>
      <c r="R518" s="245"/>
      <c r="S518" s="245"/>
      <c r="T518" s="246"/>
      <c r="AT518" s="247" t="s">
        <v>157</v>
      </c>
      <c r="AU518" s="247" t="s">
        <v>87</v>
      </c>
      <c r="AV518" s="12" t="s">
        <v>8</v>
      </c>
      <c r="AW518" s="12" t="s">
        <v>33</v>
      </c>
      <c r="AX518" s="12" t="s">
        <v>78</v>
      </c>
      <c r="AY518" s="247" t="s">
        <v>145</v>
      </c>
    </row>
    <row r="519" s="13" customFormat="1">
      <c r="B519" s="248"/>
      <c r="C519" s="249"/>
      <c r="D519" s="235" t="s">
        <v>157</v>
      </c>
      <c r="E519" s="250" t="s">
        <v>1</v>
      </c>
      <c r="F519" s="251" t="s">
        <v>220</v>
      </c>
      <c r="G519" s="249"/>
      <c r="H519" s="252">
        <v>2.6299999999999999</v>
      </c>
      <c r="I519" s="253"/>
      <c r="J519" s="249"/>
      <c r="K519" s="249"/>
      <c r="L519" s="254"/>
      <c r="M519" s="255"/>
      <c r="N519" s="256"/>
      <c r="O519" s="256"/>
      <c r="P519" s="256"/>
      <c r="Q519" s="256"/>
      <c r="R519" s="256"/>
      <c r="S519" s="256"/>
      <c r="T519" s="257"/>
      <c r="AT519" s="258" t="s">
        <v>157</v>
      </c>
      <c r="AU519" s="258" t="s">
        <v>87</v>
      </c>
      <c r="AV519" s="13" t="s">
        <v>87</v>
      </c>
      <c r="AW519" s="13" t="s">
        <v>33</v>
      </c>
      <c r="AX519" s="13" t="s">
        <v>78</v>
      </c>
      <c r="AY519" s="258" t="s">
        <v>145</v>
      </c>
    </row>
    <row r="520" s="12" customFormat="1">
      <c r="B520" s="238"/>
      <c r="C520" s="239"/>
      <c r="D520" s="235" t="s">
        <v>157</v>
      </c>
      <c r="E520" s="240" t="s">
        <v>1</v>
      </c>
      <c r="F520" s="241" t="s">
        <v>205</v>
      </c>
      <c r="G520" s="239"/>
      <c r="H520" s="240" t="s">
        <v>1</v>
      </c>
      <c r="I520" s="242"/>
      <c r="J520" s="239"/>
      <c r="K520" s="239"/>
      <c r="L520" s="243"/>
      <c r="M520" s="244"/>
      <c r="N520" s="245"/>
      <c r="O520" s="245"/>
      <c r="P520" s="245"/>
      <c r="Q520" s="245"/>
      <c r="R520" s="245"/>
      <c r="S520" s="245"/>
      <c r="T520" s="246"/>
      <c r="AT520" s="247" t="s">
        <v>157</v>
      </c>
      <c r="AU520" s="247" t="s">
        <v>87</v>
      </c>
      <c r="AV520" s="12" t="s">
        <v>8</v>
      </c>
      <c r="AW520" s="12" t="s">
        <v>33</v>
      </c>
      <c r="AX520" s="12" t="s">
        <v>78</v>
      </c>
      <c r="AY520" s="247" t="s">
        <v>145</v>
      </c>
    </row>
    <row r="521" s="12" customFormat="1">
      <c r="B521" s="238"/>
      <c r="C521" s="239"/>
      <c r="D521" s="235" t="s">
        <v>157</v>
      </c>
      <c r="E521" s="240" t="s">
        <v>1</v>
      </c>
      <c r="F521" s="241" t="s">
        <v>469</v>
      </c>
      <c r="G521" s="239"/>
      <c r="H521" s="240" t="s">
        <v>1</v>
      </c>
      <c r="I521" s="242"/>
      <c r="J521" s="239"/>
      <c r="K521" s="239"/>
      <c r="L521" s="243"/>
      <c r="M521" s="244"/>
      <c r="N521" s="245"/>
      <c r="O521" s="245"/>
      <c r="P521" s="245"/>
      <c r="Q521" s="245"/>
      <c r="R521" s="245"/>
      <c r="S521" s="245"/>
      <c r="T521" s="246"/>
      <c r="AT521" s="247" t="s">
        <v>157</v>
      </c>
      <c r="AU521" s="247" t="s">
        <v>87</v>
      </c>
      <c r="AV521" s="12" t="s">
        <v>8</v>
      </c>
      <c r="AW521" s="12" t="s">
        <v>33</v>
      </c>
      <c r="AX521" s="12" t="s">
        <v>78</v>
      </c>
      <c r="AY521" s="247" t="s">
        <v>145</v>
      </c>
    </row>
    <row r="522" s="13" customFormat="1">
      <c r="B522" s="248"/>
      <c r="C522" s="249"/>
      <c r="D522" s="235" t="s">
        <v>157</v>
      </c>
      <c r="E522" s="250" t="s">
        <v>1</v>
      </c>
      <c r="F522" s="251" t="s">
        <v>452</v>
      </c>
      <c r="G522" s="249"/>
      <c r="H522" s="252">
        <v>1.23</v>
      </c>
      <c r="I522" s="253"/>
      <c r="J522" s="249"/>
      <c r="K522" s="249"/>
      <c r="L522" s="254"/>
      <c r="M522" s="255"/>
      <c r="N522" s="256"/>
      <c r="O522" s="256"/>
      <c r="P522" s="256"/>
      <c r="Q522" s="256"/>
      <c r="R522" s="256"/>
      <c r="S522" s="256"/>
      <c r="T522" s="257"/>
      <c r="AT522" s="258" t="s">
        <v>157</v>
      </c>
      <c r="AU522" s="258" t="s">
        <v>87</v>
      </c>
      <c r="AV522" s="13" t="s">
        <v>87</v>
      </c>
      <c r="AW522" s="13" t="s">
        <v>33</v>
      </c>
      <c r="AX522" s="13" t="s">
        <v>78</v>
      </c>
      <c r="AY522" s="258" t="s">
        <v>145</v>
      </c>
    </row>
    <row r="523" s="14" customFormat="1">
      <c r="B523" s="259"/>
      <c r="C523" s="260"/>
      <c r="D523" s="235" t="s">
        <v>157</v>
      </c>
      <c r="E523" s="261" t="s">
        <v>1</v>
      </c>
      <c r="F523" s="262" t="s">
        <v>161</v>
      </c>
      <c r="G523" s="260"/>
      <c r="H523" s="263">
        <v>63.950000000000003</v>
      </c>
      <c r="I523" s="264"/>
      <c r="J523" s="260"/>
      <c r="K523" s="260"/>
      <c r="L523" s="265"/>
      <c r="M523" s="266"/>
      <c r="N523" s="267"/>
      <c r="O523" s="267"/>
      <c r="P523" s="267"/>
      <c r="Q523" s="267"/>
      <c r="R523" s="267"/>
      <c r="S523" s="267"/>
      <c r="T523" s="268"/>
      <c r="AT523" s="269" t="s">
        <v>157</v>
      </c>
      <c r="AU523" s="269" t="s">
        <v>87</v>
      </c>
      <c r="AV523" s="14" t="s">
        <v>153</v>
      </c>
      <c r="AW523" s="14" t="s">
        <v>33</v>
      </c>
      <c r="AX523" s="14" t="s">
        <v>8</v>
      </c>
      <c r="AY523" s="269" t="s">
        <v>145</v>
      </c>
    </row>
    <row r="524" s="1" customFormat="1" ht="16.5" customHeight="1">
      <c r="B524" s="37"/>
      <c r="C524" s="222" t="s">
        <v>470</v>
      </c>
      <c r="D524" s="222" t="s">
        <v>148</v>
      </c>
      <c r="E524" s="223" t="s">
        <v>471</v>
      </c>
      <c r="F524" s="224" t="s">
        <v>472</v>
      </c>
      <c r="G524" s="225" t="s">
        <v>168</v>
      </c>
      <c r="H524" s="226">
        <v>8.7200000000000006</v>
      </c>
      <c r="I524" s="227"/>
      <c r="J524" s="228">
        <f>ROUND(I524*H524,0)</f>
        <v>0</v>
      </c>
      <c r="K524" s="224" t="s">
        <v>152</v>
      </c>
      <c r="L524" s="42"/>
      <c r="M524" s="229" t="s">
        <v>1</v>
      </c>
      <c r="N524" s="230" t="s">
        <v>43</v>
      </c>
      <c r="O524" s="85"/>
      <c r="P524" s="231">
        <f>O524*H524</f>
        <v>0</v>
      </c>
      <c r="Q524" s="231">
        <v>0</v>
      </c>
      <c r="R524" s="231">
        <f>Q524*H524</f>
        <v>0</v>
      </c>
      <c r="S524" s="231">
        <v>0.13100000000000001</v>
      </c>
      <c r="T524" s="232">
        <f>S524*H524</f>
        <v>1.1423200000000002</v>
      </c>
      <c r="AR524" s="233" t="s">
        <v>153</v>
      </c>
      <c r="AT524" s="233" t="s">
        <v>148</v>
      </c>
      <c r="AU524" s="233" t="s">
        <v>87</v>
      </c>
      <c r="AY524" s="16" t="s">
        <v>145</v>
      </c>
      <c r="BE524" s="234">
        <f>IF(N524="základní",J524,0)</f>
        <v>0</v>
      </c>
      <c r="BF524" s="234">
        <f>IF(N524="snížená",J524,0)</f>
        <v>0</v>
      </c>
      <c r="BG524" s="234">
        <f>IF(N524="zákl. přenesená",J524,0)</f>
        <v>0</v>
      </c>
      <c r="BH524" s="234">
        <f>IF(N524="sníž. přenesená",J524,0)</f>
        <v>0</v>
      </c>
      <c r="BI524" s="234">
        <f>IF(N524="nulová",J524,0)</f>
        <v>0</v>
      </c>
      <c r="BJ524" s="16" t="s">
        <v>8</v>
      </c>
      <c r="BK524" s="234">
        <f>ROUND(I524*H524,0)</f>
        <v>0</v>
      </c>
      <c r="BL524" s="16" t="s">
        <v>153</v>
      </c>
      <c r="BM524" s="233" t="s">
        <v>473</v>
      </c>
    </row>
    <row r="525" s="1" customFormat="1">
      <c r="B525" s="37"/>
      <c r="C525" s="38"/>
      <c r="D525" s="235" t="s">
        <v>155</v>
      </c>
      <c r="E525" s="38"/>
      <c r="F525" s="236" t="s">
        <v>474</v>
      </c>
      <c r="G525" s="38"/>
      <c r="H525" s="38"/>
      <c r="I525" s="138"/>
      <c r="J525" s="38"/>
      <c r="K525" s="38"/>
      <c r="L525" s="42"/>
      <c r="M525" s="237"/>
      <c r="N525" s="85"/>
      <c r="O525" s="85"/>
      <c r="P525" s="85"/>
      <c r="Q525" s="85"/>
      <c r="R525" s="85"/>
      <c r="S525" s="85"/>
      <c r="T525" s="86"/>
      <c r="AT525" s="16" t="s">
        <v>155</v>
      </c>
      <c r="AU525" s="16" t="s">
        <v>87</v>
      </c>
    </row>
    <row r="526" s="12" customFormat="1">
      <c r="B526" s="238"/>
      <c r="C526" s="239"/>
      <c r="D526" s="235" t="s">
        <v>157</v>
      </c>
      <c r="E526" s="240" t="s">
        <v>1</v>
      </c>
      <c r="F526" s="241" t="s">
        <v>387</v>
      </c>
      <c r="G526" s="239"/>
      <c r="H526" s="240" t="s">
        <v>1</v>
      </c>
      <c r="I526" s="242"/>
      <c r="J526" s="239"/>
      <c r="K526" s="239"/>
      <c r="L526" s="243"/>
      <c r="M526" s="244"/>
      <c r="N526" s="245"/>
      <c r="O526" s="245"/>
      <c r="P526" s="245"/>
      <c r="Q526" s="245"/>
      <c r="R526" s="245"/>
      <c r="S526" s="245"/>
      <c r="T526" s="246"/>
      <c r="AT526" s="247" t="s">
        <v>157</v>
      </c>
      <c r="AU526" s="247" t="s">
        <v>87</v>
      </c>
      <c r="AV526" s="12" t="s">
        <v>8</v>
      </c>
      <c r="AW526" s="12" t="s">
        <v>33</v>
      </c>
      <c r="AX526" s="12" t="s">
        <v>78</v>
      </c>
      <c r="AY526" s="247" t="s">
        <v>145</v>
      </c>
    </row>
    <row r="527" s="13" customFormat="1">
      <c r="B527" s="248"/>
      <c r="C527" s="249"/>
      <c r="D527" s="235" t="s">
        <v>157</v>
      </c>
      <c r="E527" s="250" t="s">
        <v>1</v>
      </c>
      <c r="F527" s="251" t="s">
        <v>475</v>
      </c>
      <c r="G527" s="249"/>
      <c r="H527" s="252">
        <v>9.9199999999999999</v>
      </c>
      <c r="I527" s="253"/>
      <c r="J527" s="249"/>
      <c r="K527" s="249"/>
      <c r="L527" s="254"/>
      <c r="M527" s="255"/>
      <c r="N527" s="256"/>
      <c r="O527" s="256"/>
      <c r="P527" s="256"/>
      <c r="Q527" s="256"/>
      <c r="R527" s="256"/>
      <c r="S527" s="256"/>
      <c r="T527" s="257"/>
      <c r="AT527" s="258" t="s">
        <v>157</v>
      </c>
      <c r="AU527" s="258" t="s">
        <v>87</v>
      </c>
      <c r="AV527" s="13" t="s">
        <v>87</v>
      </c>
      <c r="AW527" s="13" t="s">
        <v>33</v>
      </c>
      <c r="AX527" s="13" t="s">
        <v>78</v>
      </c>
      <c r="AY527" s="258" t="s">
        <v>145</v>
      </c>
    </row>
    <row r="528" s="13" customFormat="1">
      <c r="B528" s="248"/>
      <c r="C528" s="249"/>
      <c r="D528" s="235" t="s">
        <v>157</v>
      </c>
      <c r="E528" s="250" t="s">
        <v>1</v>
      </c>
      <c r="F528" s="251" t="s">
        <v>476</v>
      </c>
      <c r="G528" s="249"/>
      <c r="H528" s="252">
        <v>-1.2</v>
      </c>
      <c r="I528" s="253"/>
      <c r="J528" s="249"/>
      <c r="K528" s="249"/>
      <c r="L528" s="254"/>
      <c r="M528" s="255"/>
      <c r="N528" s="256"/>
      <c r="O528" s="256"/>
      <c r="P528" s="256"/>
      <c r="Q528" s="256"/>
      <c r="R528" s="256"/>
      <c r="S528" s="256"/>
      <c r="T528" s="257"/>
      <c r="AT528" s="258" t="s">
        <v>157</v>
      </c>
      <c r="AU528" s="258" t="s">
        <v>87</v>
      </c>
      <c r="AV528" s="13" t="s">
        <v>87</v>
      </c>
      <c r="AW528" s="13" t="s">
        <v>33</v>
      </c>
      <c r="AX528" s="13" t="s">
        <v>78</v>
      </c>
      <c r="AY528" s="258" t="s">
        <v>145</v>
      </c>
    </row>
    <row r="529" s="14" customFormat="1">
      <c r="B529" s="259"/>
      <c r="C529" s="260"/>
      <c r="D529" s="235" t="s">
        <v>157</v>
      </c>
      <c r="E529" s="261" t="s">
        <v>1</v>
      </c>
      <c r="F529" s="262" t="s">
        <v>161</v>
      </c>
      <c r="G529" s="260"/>
      <c r="H529" s="263">
        <v>8.7200000000000006</v>
      </c>
      <c r="I529" s="264"/>
      <c r="J529" s="260"/>
      <c r="K529" s="260"/>
      <c r="L529" s="265"/>
      <c r="M529" s="266"/>
      <c r="N529" s="267"/>
      <c r="O529" s="267"/>
      <c r="P529" s="267"/>
      <c r="Q529" s="267"/>
      <c r="R529" s="267"/>
      <c r="S529" s="267"/>
      <c r="T529" s="268"/>
      <c r="AT529" s="269" t="s">
        <v>157</v>
      </c>
      <c r="AU529" s="269" t="s">
        <v>87</v>
      </c>
      <c r="AV529" s="14" t="s">
        <v>153</v>
      </c>
      <c r="AW529" s="14" t="s">
        <v>33</v>
      </c>
      <c r="AX529" s="14" t="s">
        <v>8</v>
      </c>
      <c r="AY529" s="269" t="s">
        <v>145</v>
      </c>
    </row>
    <row r="530" s="1" customFormat="1" ht="16.5" customHeight="1">
      <c r="B530" s="37"/>
      <c r="C530" s="222" t="s">
        <v>477</v>
      </c>
      <c r="D530" s="222" t="s">
        <v>148</v>
      </c>
      <c r="E530" s="223" t="s">
        <v>478</v>
      </c>
      <c r="F530" s="224" t="s">
        <v>479</v>
      </c>
      <c r="G530" s="225" t="s">
        <v>168</v>
      </c>
      <c r="H530" s="226">
        <v>12.445</v>
      </c>
      <c r="I530" s="227"/>
      <c r="J530" s="228">
        <f>ROUND(I530*H530,0)</f>
        <v>0</v>
      </c>
      <c r="K530" s="224" t="s">
        <v>152</v>
      </c>
      <c r="L530" s="42"/>
      <c r="M530" s="229" t="s">
        <v>1</v>
      </c>
      <c r="N530" s="230" t="s">
        <v>43</v>
      </c>
      <c r="O530" s="85"/>
      <c r="P530" s="231">
        <f>O530*H530</f>
        <v>0</v>
      </c>
      <c r="Q530" s="231">
        <v>0</v>
      </c>
      <c r="R530" s="231">
        <f>Q530*H530</f>
        <v>0</v>
      </c>
      <c r="S530" s="231">
        <v>0.26100000000000001</v>
      </c>
      <c r="T530" s="232">
        <f>S530*H530</f>
        <v>3.2481450000000001</v>
      </c>
      <c r="AR530" s="233" t="s">
        <v>153</v>
      </c>
      <c r="AT530" s="233" t="s">
        <v>148</v>
      </c>
      <c r="AU530" s="233" t="s">
        <v>87</v>
      </c>
      <c r="AY530" s="16" t="s">
        <v>145</v>
      </c>
      <c r="BE530" s="234">
        <f>IF(N530="základní",J530,0)</f>
        <v>0</v>
      </c>
      <c r="BF530" s="234">
        <f>IF(N530="snížená",J530,0)</f>
        <v>0</v>
      </c>
      <c r="BG530" s="234">
        <f>IF(N530="zákl. přenesená",J530,0)</f>
        <v>0</v>
      </c>
      <c r="BH530" s="234">
        <f>IF(N530="sníž. přenesená",J530,0)</f>
        <v>0</v>
      </c>
      <c r="BI530" s="234">
        <f>IF(N530="nulová",J530,0)</f>
        <v>0</v>
      </c>
      <c r="BJ530" s="16" t="s">
        <v>8</v>
      </c>
      <c r="BK530" s="234">
        <f>ROUND(I530*H530,0)</f>
        <v>0</v>
      </c>
      <c r="BL530" s="16" t="s">
        <v>153</v>
      </c>
      <c r="BM530" s="233" t="s">
        <v>480</v>
      </c>
    </row>
    <row r="531" s="1" customFormat="1">
      <c r="B531" s="37"/>
      <c r="C531" s="38"/>
      <c r="D531" s="235" t="s">
        <v>155</v>
      </c>
      <c r="E531" s="38"/>
      <c r="F531" s="236" t="s">
        <v>481</v>
      </c>
      <c r="G531" s="38"/>
      <c r="H531" s="38"/>
      <c r="I531" s="138"/>
      <c r="J531" s="38"/>
      <c r="K531" s="38"/>
      <c r="L531" s="42"/>
      <c r="M531" s="237"/>
      <c r="N531" s="85"/>
      <c r="O531" s="85"/>
      <c r="P531" s="85"/>
      <c r="Q531" s="85"/>
      <c r="R531" s="85"/>
      <c r="S531" s="85"/>
      <c r="T531" s="86"/>
      <c r="AT531" s="16" t="s">
        <v>155</v>
      </c>
      <c r="AU531" s="16" t="s">
        <v>87</v>
      </c>
    </row>
    <row r="532" s="12" customFormat="1">
      <c r="B532" s="238"/>
      <c r="C532" s="239"/>
      <c r="D532" s="235" t="s">
        <v>157</v>
      </c>
      <c r="E532" s="240" t="s">
        <v>1</v>
      </c>
      <c r="F532" s="241" t="s">
        <v>387</v>
      </c>
      <c r="G532" s="239"/>
      <c r="H532" s="240" t="s">
        <v>1</v>
      </c>
      <c r="I532" s="242"/>
      <c r="J532" s="239"/>
      <c r="K532" s="239"/>
      <c r="L532" s="243"/>
      <c r="M532" s="244"/>
      <c r="N532" s="245"/>
      <c r="O532" s="245"/>
      <c r="P532" s="245"/>
      <c r="Q532" s="245"/>
      <c r="R532" s="245"/>
      <c r="S532" s="245"/>
      <c r="T532" s="246"/>
      <c r="AT532" s="247" t="s">
        <v>157</v>
      </c>
      <c r="AU532" s="247" t="s">
        <v>87</v>
      </c>
      <c r="AV532" s="12" t="s">
        <v>8</v>
      </c>
      <c r="AW532" s="12" t="s">
        <v>33</v>
      </c>
      <c r="AX532" s="12" t="s">
        <v>78</v>
      </c>
      <c r="AY532" s="247" t="s">
        <v>145</v>
      </c>
    </row>
    <row r="533" s="13" customFormat="1">
      <c r="B533" s="248"/>
      <c r="C533" s="249"/>
      <c r="D533" s="235" t="s">
        <v>157</v>
      </c>
      <c r="E533" s="250" t="s">
        <v>1</v>
      </c>
      <c r="F533" s="251" t="s">
        <v>482</v>
      </c>
      <c r="G533" s="249"/>
      <c r="H533" s="252">
        <v>15.345000000000001</v>
      </c>
      <c r="I533" s="253"/>
      <c r="J533" s="249"/>
      <c r="K533" s="249"/>
      <c r="L533" s="254"/>
      <c r="M533" s="255"/>
      <c r="N533" s="256"/>
      <c r="O533" s="256"/>
      <c r="P533" s="256"/>
      <c r="Q533" s="256"/>
      <c r="R533" s="256"/>
      <c r="S533" s="256"/>
      <c r="T533" s="257"/>
      <c r="AT533" s="258" t="s">
        <v>157</v>
      </c>
      <c r="AU533" s="258" t="s">
        <v>87</v>
      </c>
      <c r="AV533" s="13" t="s">
        <v>87</v>
      </c>
      <c r="AW533" s="13" t="s">
        <v>33</v>
      </c>
      <c r="AX533" s="13" t="s">
        <v>78</v>
      </c>
      <c r="AY533" s="258" t="s">
        <v>145</v>
      </c>
    </row>
    <row r="534" s="13" customFormat="1">
      <c r="B534" s="248"/>
      <c r="C534" s="249"/>
      <c r="D534" s="235" t="s">
        <v>157</v>
      </c>
      <c r="E534" s="250" t="s">
        <v>1</v>
      </c>
      <c r="F534" s="251" t="s">
        <v>483</v>
      </c>
      <c r="G534" s="249"/>
      <c r="H534" s="252">
        <v>-2.8999999999999999</v>
      </c>
      <c r="I534" s="253"/>
      <c r="J534" s="249"/>
      <c r="K534" s="249"/>
      <c r="L534" s="254"/>
      <c r="M534" s="255"/>
      <c r="N534" s="256"/>
      <c r="O534" s="256"/>
      <c r="P534" s="256"/>
      <c r="Q534" s="256"/>
      <c r="R534" s="256"/>
      <c r="S534" s="256"/>
      <c r="T534" s="257"/>
      <c r="AT534" s="258" t="s">
        <v>157</v>
      </c>
      <c r="AU534" s="258" t="s">
        <v>87</v>
      </c>
      <c r="AV534" s="13" t="s">
        <v>87</v>
      </c>
      <c r="AW534" s="13" t="s">
        <v>33</v>
      </c>
      <c r="AX534" s="13" t="s">
        <v>78</v>
      </c>
      <c r="AY534" s="258" t="s">
        <v>145</v>
      </c>
    </row>
    <row r="535" s="14" customFormat="1">
      <c r="B535" s="259"/>
      <c r="C535" s="260"/>
      <c r="D535" s="235" t="s">
        <v>157</v>
      </c>
      <c r="E535" s="261" t="s">
        <v>1</v>
      </c>
      <c r="F535" s="262" t="s">
        <v>161</v>
      </c>
      <c r="G535" s="260"/>
      <c r="H535" s="263">
        <v>12.445</v>
      </c>
      <c r="I535" s="264"/>
      <c r="J535" s="260"/>
      <c r="K535" s="260"/>
      <c r="L535" s="265"/>
      <c r="M535" s="266"/>
      <c r="N535" s="267"/>
      <c r="O535" s="267"/>
      <c r="P535" s="267"/>
      <c r="Q535" s="267"/>
      <c r="R535" s="267"/>
      <c r="S535" s="267"/>
      <c r="T535" s="268"/>
      <c r="AT535" s="269" t="s">
        <v>157</v>
      </c>
      <c r="AU535" s="269" t="s">
        <v>87</v>
      </c>
      <c r="AV535" s="14" t="s">
        <v>153</v>
      </c>
      <c r="AW535" s="14" t="s">
        <v>33</v>
      </c>
      <c r="AX535" s="14" t="s">
        <v>8</v>
      </c>
      <c r="AY535" s="269" t="s">
        <v>145</v>
      </c>
    </row>
    <row r="536" s="1" customFormat="1" ht="36" customHeight="1">
      <c r="B536" s="37"/>
      <c r="C536" s="222" t="s">
        <v>484</v>
      </c>
      <c r="D536" s="222" t="s">
        <v>148</v>
      </c>
      <c r="E536" s="223" t="s">
        <v>485</v>
      </c>
      <c r="F536" s="224" t="s">
        <v>486</v>
      </c>
      <c r="G536" s="225" t="s">
        <v>330</v>
      </c>
      <c r="H536" s="226">
        <v>0.14000000000000001</v>
      </c>
      <c r="I536" s="227"/>
      <c r="J536" s="228">
        <f>ROUND(I536*H536,0)</f>
        <v>0</v>
      </c>
      <c r="K536" s="224" t="s">
        <v>152</v>
      </c>
      <c r="L536" s="42"/>
      <c r="M536" s="229" t="s">
        <v>1</v>
      </c>
      <c r="N536" s="230" t="s">
        <v>43</v>
      </c>
      <c r="O536" s="85"/>
      <c r="P536" s="231">
        <f>O536*H536</f>
        <v>0</v>
      </c>
      <c r="Q536" s="231">
        <v>0</v>
      </c>
      <c r="R536" s="231">
        <f>Q536*H536</f>
        <v>0</v>
      </c>
      <c r="S536" s="231">
        <v>2.2000000000000002</v>
      </c>
      <c r="T536" s="232">
        <f>S536*H536</f>
        <v>0.30800000000000005</v>
      </c>
      <c r="AR536" s="233" t="s">
        <v>153</v>
      </c>
      <c r="AT536" s="233" t="s">
        <v>148</v>
      </c>
      <c r="AU536" s="233" t="s">
        <v>87</v>
      </c>
      <c r="AY536" s="16" t="s">
        <v>145</v>
      </c>
      <c r="BE536" s="234">
        <f>IF(N536="základní",J536,0)</f>
        <v>0</v>
      </c>
      <c r="BF536" s="234">
        <f>IF(N536="snížená",J536,0)</f>
        <v>0</v>
      </c>
      <c r="BG536" s="234">
        <f>IF(N536="zákl. přenesená",J536,0)</f>
        <v>0</v>
      </c>
      <c r="BH536" s="234">
        <f>IF(N536="sníž. přenesená",J536,0)</f>
        <v>0</v>
      </c>
      <c r="BI536" s="234">
        <f>IF(N536="nulová",J536,0)</f>
        <v>0</v>
      </c>
      <c r="BJ536" s="16" t="s">
        <v>8</v>
      </c>
      <c r="BK536" s="234">
        <f>ROUND(I536*H536,0)</f>
        <v>0</v>
      </c>
      <c r="BL536" s="16" t="s">
        <v>153</v>
      </c>
      <c r="BM536" s="233" t="s">
        <v>487</v>
      </c>
    </row>
    <row r="537" s="1" customFormat="1">
      <c r="B537" s="37"/>
      <c r="C537" s="38"/>
      <c r="D537" s="235" t="s">
        <v>155</v>
      </c>
      <c r="E537" s="38"/>
      <c r="F537" s="236" t="s">
        <v>488</v>
      </c>
      <c r="G537" s="38"/>
      <c r="H537" s="38"/>
      <c r="I537" s="138"/>
      <c r="J537" s="38"/>
      <c r="K537" s="38"/>
      <c r="L537" s="42"/>
      <c r="M537" s="237"/>
      <c r="N537" s="85"/>
      <c r="O537" s="85"/>
      <c r="P537" s="85"/>
      <c r="Q537" s="85"/>
      <c r="R537" s="85"/>
      <c r="S537" s="85"/>
      <c r="T537" s="86"/>
      <c r="AT537" s="16" t="s">
        <v>155</v>
      </c>
      <c r="AU537" s="16" t="s">
        <v>87</v>
      </c>
    </row>
    <row r="538" s="12" customFormat="1">
      <c r="B538" s="238"/>
      <c r="C538" s="239"/>
      <c r="D538" s="235" t="s">
        <v>157</v>
      </c>
      <c r="E538" s="240" t="s">
        <v>1</v>
      </c>
      <c r="F538" s="241" t="s">
        <v>387</v>
      </c>
      <c r="G538" s="239"/>
      <c r="H538" s="240" t="s">
        <v>1</v>
      </c>
      <c r="I538" s="242"/>
      <c r="J538" s="239"/>
      <c r="K538" s="239"/>
      <c r="L538" s="243"/>
      <c r="M538" s="244"/>
      <c r="N538" s="245"/>
      <c r="O538" s="245"/>
      <c r="P538" s="245"/>
      <c r="Q538" s="245"/>
      <c r="R538" s="245"/>
      <c r="S538" s="245"/>
      <c r="T538" s="246"/>
      <c r="AT538" s="247" t="s">
        <v>157</v>
      </c>
      <c r="AU538" s="247" t="s">
        <v>87</v>
      </c>
      <c r="AV538" s="12" t="s">
        <v>8</v>
      </c>
      <c r="AW538" s="12" t="s">
        <v>33</v>
      </c>
      <c r="AX538" s="12" t="s">
        <v>78</v>
      </c>
      <c r="AY538" s="247" t="s">
        <v>145</v>
      </c>
    </row>
    <row r="539" s="12" customFormat="1">
      <c r="B539" s="238"/>
      <c r="C539" s="239"/>
      <c r="D539" s="235" t="s">
        <v>157</v>
      </c>
      <c r="E539" s="240" t="s">
        <v>1</v>
      </c>
      <c r="F539" s="241" t="s">
        <v>198</v>
      </c>
      <c r="G539" s="239"/>
      <c r="H539" s="240" t="s">
        <v>1</v>
      </c>
      <c r="I539" s="242"/>
      <c r="J539" s="239"/>
      <c r="K539" s="239"/>
      <c r="L539" s="243"/>
      <c r="M539" s="244"/>
      <c r="N539" s="245"/>
      <c r="O539" s="245"/>
      <c r="P539" s="245"/>
      <c r="Q539" s="245"/>
      <c r="R539" s="245"/>
      <c r="S539" s="245"/>
      <c r="T539" s="246"/>
      <c r="AT539" s="247" t="s">
        <v>157</v>
      </c>
      <c r="AU539" s="247" t="s">
        <v>87</v>
      </c>
      <c r="AV539" s="12" t="s">
        <v>8</v>
      </c>
      <c r="AW539" s="12" t="s">
        <v>33</v>
      </c>
      <c r="AX539" s="12" t="s">
        <v>78</v>
      </c>
      <c r="AY539" s="247" t="s">
        <v>145</v>
      </c>
    </row>
    <row r="540" s="13" customFormat="1">
      <c r="B540" s="248"/>
      <c r="C540" s="249"/>
      <c r="D540" s="235" t="s">
        <v>157</v>
      </c>
      <c r="E540" s="250" t="s">
        <v>1</v>
      </c>
      <c r="F540" s="251" t="s">
        <v>333</v>
      </c>
      <c r="G540" s="249"/>
      <c r="H540" s="252">
        <v>0.14000000000000001</v>
      </c>
      <c r="I540" s="253"/>
      <c r="J540" s="249"/>
      <c r="K540" s="249"/>
      <c r="L540" s="254"/>
      <c r="M540" s="255"/>
      <c r="N540" s="256"/>
      <c r="O540" s="256"/>
      <c r="P540" s="256"/>
      <c r="Q540" s="256"/>
      <c r="R540" s="256"/>
      <c r="S540" s="256"/>
      <c r="T540" s="257"/>
      <c r="AT540" s="258" t="s">
        <v>157</v>
      </c>
      <c r="AU540" s="258" t="s">
        <v>87</v>
      </c>
      <c r="AV540" s="13" t="s">
        <v>87</v>
      </c>
      <c r="AW540" s="13" t="s">
        <v>33</v>
      </c>
      <c r="AX540" s="13" t="s">
        <v>78</v>
      </c>
      <c r="AY540" s="258" t="s">
        <v>145</v>
      </c>
    </row>
    <row r="541" s="14" customFormat="1">
      <c r="B541" s="259"/>
      <c r="C541" s="260"/>
      <c r="D541" s="235" t="s">
        <v>157</v>
      </c>
      <c r="E541" s="261" t="s">
        <v>1</v>
      </c>
      <c r="F541" s="262" t="s">
        <v>161</v>
      </c>
      <c r="G541" s="260"/>
      <c r="H541" s="263">
        <v>0.14000000000000001</v>
      </c>
      <c r="I541" s="264"/>
      <c r="J541" s="260"/>
      <c r="K541" s="260"/>
      <c r="L541" s="265"/>
      <c r="M541" s="266"/>
      <c r="N541" s="267"/>
      <c r="O541" s="267"/>
      <c r="P541" s="267"/>
      <c r="Q541" s="267"/>
      <c r="R541" s="267"/>
      <c r="S541" s="267"/>
      <c r="T541" s="268"/>
      <c r="AT541" s="269" t="s">
        <v>157</v>
      </c>
      <c r="AU541" s="269" t="s">
        <v>87</v>
      </c>
      <c r="AV541" s="14" t="s">
        <v>153</v>
      </c>
      <c r="AW541" s="14" t="s">
        <v>33</v>
      </c>
      <c r="AX541" s="14" t="s">
        <v>8</v>
      </c>
      <c r="AY541" s="269" t="s">
        <v>145</v>
      </c>
    </row>
    <row r="542" s="1" customFormat="1" ht="16.5" customHeight="1">
      <c r="B542" s="37"/>
      <c r="C542" s="222" t="s">
        <v>489</v>
      </c>
      <c r="D542" s="222" t="s">
        <v>148</v>
      </c>
      <c r="E542" s="223" t="s">
        <v>490</v>
      </c>
      <c r="F542" s="224" t="s">
        <v>491</v>
      </c>
      <c r="G542" s="225" t="s">
        <v>168</v>
      </c>
      <c r="H542" s="226">
        <v>4.5999999999999996</v>
      </c>
      <c r="I542" s="227"/>
      <c r="J542" s="228">
        <f>ROUND(I542*H542,0)</f>
        <v>0</v>
      </c>
      <c r="K542" s="224" t="s">
        <v>152</v>
      </c>
      <c r="L542" s="42"/>
      <c r="M542" s="229" t="s">
        <v>1</v>
      </c>
      <c r="N542" s="230" t="s">
        <v>43</v>
      </c>
      <c r="O542" s="85"/>
      <c r="P542" s="231">
        <f>O542*H542</f>
        <v>0</v>
      </c>
      <c r="Q542" s="231">
        <v>0</v>
      </c>
      <c r="R542" s="231">
        <f>Q542*H542</f>
        <v>0</v>
      </c>
      <c r="S542" s="231">
        <v>0</v>
      </c>
      <c r="T542" s="232">
        <f>S542*H542</f>
        <v>0</v>
      </c>
      <c r="AR542" s="233" t="s">
        <v>153</v>
      </c>
      <c r="AT542" s="233" t="s">
        <v>148</v>
      </c>
      <c r="AU542" s="233" t="s">
        <v>87</v>
      </c>
      <c r="AY542" s="16" t="s">
        <v>145</v>
      </c>
      <c r="BE542" s="234">
        <f>IF(N542="základní",J542,0)</f>
        <v>0</v>
      </c>
      <c r="BF542" s="234">
        <f>IF(N542="snížená",J542,0)</f>
        <v>0</v>
      </c>
      <c r="BG542" s="234">
        <f>IF(N542="zákl. přenesená",J542,0)</f>
        <v>0</v>
      </c>
      <c r="BH542" s="234">
        <f>IF(N542="sníž. přenesená",J542,0)</f>
        <v>0</v>
      </c>
      <c r="BI542" s="234">
        <f>IF(N542="nulová",J542,0)</f>
        <v>0</v>
      </c>
      <c r="BJ542" s="16" t="s">
        <v>8</v>
      </c>
      <c r="BK542" s="234">
        <f>ROUND(I542*H542,0)</f>
        <v>0</v>
      </c>
      <c r="BL542" s="16" t="s">
        <v>153</v>
      </c>
      <c r="BM542" s="233" t="s">
        <v>492</v>
      </c>
    </row>
    <row r="543" s="1" customFormat="1">
      <c r="B543" s="37"/>
      <c r="C543" s="38"/>
      <c r="D543" s="235" t="s">
        <v>155</v>
      </c>
      <c r="E543" s="38"/>
      <c r="F543" s="236" t="s">
        <v>491</v>
      </c>
      <c r="G543" s="38"/>
      <c r="H543" s="38"/>
      <c r="I543" s="138"/>
      <c r="J543" s="38"/>
      <c r="K543" s="38"/>
      <c r="L543" s="42"/>
      <c r="M543" s="237"/>
      <c r="N543" s="85"/>
      <c r="O543" s="85"/>
      <c r="P543" s="85"/>
      <c r="Q543" s="85"/>
      <c r="R543" s="85"/>
      <c r="S543" s="85"/>
      <c r="T543" s="86"/>
      <c r="AT543" s="16" t="s">
        <v>155</v>
      </c>
      <c r="AU543" s="16" t="s">
        <v>87</v>
      </c>
    </row>
    <row r="544" s="12" customFormat="1">
      <c r="B544" s="238"/>
      <c r="C544" s="239"/>
      <c r="D544" s="235" t="s">
        <v>157</v>
      </c>
      <c r="E544" s="240" t="s">
        <v>1</v>
      </c>
      <c r="F544" s="241" t="s">
        <v>387</v>
      </c>
      <c r="G544" s="239"/>
      <c r="H544" s="240" t="s">
        <v>1</v>
      </c>
      <c r="I544" s="242"/>
      <c r="J544" s="239"/>
      <c r="K544" s="239"/>
      <c r="L544" s="243"/>
      <c r="M544" s="244"/>
      <c r="N544" s="245"/>
      <c r="O544" s="245"/>
      <c r="P544" s="245"/>
      <c r="Q544" s="245"/>
      <c r="R544" s="245"/>
      <c r="S544" s="245"/>
      <c r="T544" s="246"/>
      <c r="AT544" s="247" t="s">
        <v>157</v>
      </c>
      <c r="AU544" s="247" t="s">
        <v>87</v>
      </c>
      <c r="AV544" s="12" t="s">
        <v>8</v>
      </c>
      <c r="AW544" s="12" t="s">
        <v>33</v>
      </c>
      <c r="AX544" s="12" t="s">
        <v>78</v>
      </c>
      <c r="AY544" s="247" t="s">
        <v>145</v>
      </c>
    </row>
    <row r="545" s="13" customFormat="1">
      <c r="B545" s="248"/>
      <c r="C545" s="249"/>
      <c r="D545" s="235" t="s">
        <v>157</v>
      </c>
      <c r="E545" s="250" t="s">
        <v>1</v>
      </c>
      <c r="F545" s="251" t="s">
        <v>493</v>
      </c>
      <c r="G545" s="249"/>
      <c r="H545" s="252">
        <v>4.5999999999999996</v>
      </c>
      <c r="I545" s="253"/>
      <c r="J545" s="249"/>
      <c r="K545" s="249"/>
      <c r="L545" s="254"/>
      <c r="M545" s="255"/>
      <c r="N545" s="256"/>
      <c r="O545" s="256"/>
      <c r="P545" s="256"/>
      <c r="Q545" s="256"/>
      <c r="R545" s="256"/>
      <c r="S545" s="256"/>
      <c r="T545" s="257"/>
      <c r="AT545" s="258" t="s">
        <v>157</v>
      </c>
      <c r="AU545" s="258" t="s">
        <v>87</v>
      </c>
      <c r="AV545" s="13" t="s">
        <v>87</v>
      </c>
      <c r="AW545" s="13" t="s">
        <v>33</v>
      </c>
      <c r="AX545" s="13" t="s">
        <v>78</v>
      </c>
      <c r="AY545" s="258" t="s">
        <v>145</v>
      </c>
    </row>
    <row r="546" s="14" customFormat="1">
      <c r="B546" s="259"/>
      <c r="C546" s="260"/>
      <c r="D546" s="235" t="s">
        <v>157</v>
      </c>
      <c r="E546" s="261" t="s">
        <v>1</v>
      </c>
      <c r="F546" s="262" t="s">
        <v>161</v>
      </c>
      <c r="G546" s="260"/>
      <c r="H546" s="263">
        <v>4.5999999999999996</v>
      </c>
      <c r="I546" s="264"/>
      <c r="J546" s="260"/>
      <c r="K546" s="260"/>
      <c r="L546" s="265"/>
      <c r="M546" s="266"/>
      <c r="N546" s="267"/>
      <c r="O546" s="267"/>
      <c r="P546" s="267"/>
      <c r="Q546" s="267"/>
      <c r="R546" s="267"/>
      <c r="S546" s="267"/>
      <c r="T546" s="268"/>
      <c r="AT546" s="269" t="s">
        <v>157</v>
      </c>
      <c r="AU546" s="269" t="s">
        <v>87</v>
      </c>
      <c r="AV546" s="14" t="s">
        <v>153</v>
      </c>
      <c r="AW546" s="14" t="s">
        <v>33</v>
      </c>
      <c r="AX546" s="14" t="s">
        <v>8</v>
      </c>
      <c r="AY546" s="269" t="s">
        <v>145</v>
      </c>
    </row>
    <row r="547" s="1" customFormat="1" ht="24" customHeight="1">
      <c r="B547" s="37"/>
      <c r="C547" s="222" t="s">
        <v>494</v>
      </c>
      <c r="D547" s="222" t="s">
        <v>148</v>
      </c>
      <c r="E547" s="223" t="s">
        <v>495</v>
      </c>
      <c r="F547" s="224" t="s">
        <v>496</v>
      </c>
      <c r="G547" s="225" t="s">
        <v>168</v>
      </c>
      <c r="H547" s="226">
        <v>6</v>
      </c>
      <c r="I547" s="227"/>
      <c r="J547" s="228">
        <f>ROUND(I547*H547,0)</f>
        <v>0</v>
      </c>
      <c r="K547" s="224" t="s">
        <v>152</v>
      </c>
      <c r="L547" s="42"/>
      <c r="M547" s="229" t="s">
        <v>1</v>
      </c>
      <c r="N547" s="230" t="s">
        <v>43</v>
      </c>
      <c r="O547" s="85"/>
      <c r="P547" s="231">
        <f>O547*H547</f>
        <v>0</v>
      </c>
      <c r="Q547" s="231">
        <v>0</v>
      </c>
      <c r="R547" s="231">
        <f>Q547*H547</f>
        <v>0</v>
      </c>
      <c r="S547" s="231">
        <v>0.035000000000000003</v>
      </c>
      <c r="T547" s="232">
        <f>S547*H547</f>
        <v>0.21000000000000002</v>
      </c>
      <c r="AR547" s="233" t="s">
        <v>153</v>
      </c>
      <c r="AT547" s="233" t="s">
        <v>148</v>
      </c>
      <c r="AU547" s="233" t="s">
        <v>87</v>
      </c>
      <c r="AY547" s="16" t="s">
        <v>145</v>
      </c>
      <c r="BE547" s="234">
        <f>IF(N547="základní",J547,0)</f>
        <v>0</v>
      </c>
      <c r="BF547" s="234">
        <f>IF(N547="snížená",J547,0)</f>
        <v>0</v>
      </c>
      <c r="BG547" s="234">
        <f>IF(N547="zákl. přenesená",J547,0)</f>
        <v>0</v>
      </c>
      <c r="BH547" s="234">
        <f>IF(N547="sníž. přenesená",J547,0)</f>
        <v>0</v>
      </c>
      <c r="BI547" s="234">
        <f>IF(N547="nulová",J547,0)</f>
        <v>0</v>
      </c>
      <c r="BJ547" s="16" t="s">
        <v>8</v>
      </c>
      <c r="BK547" s="234">
        <f>ROUND(I547*H547,0)</f>
        <v>0</v>
      </c>
      <c r="BL547" s="16" t="s">
        <v>153</v>
      </c>
      <c r="BM547" s="233" t="s">
        <v>497</v>
      </c>
    </row>
    <row r="548" s="1" customFormat="1">
      <c r="B548" s="37"/>
      <c r="C548" s="38"/>
      <c r="D548" s="235" t="s">
        <v>155</v>
      </c>
      <c r="E548" s="38"/>
      <c r="F548" s="236" t="s">
        <v>498</v>
      </c>
      <c r="G548" s="38"/>
      <c r="H548" s="38"/>
      <c r="I548" s="138"/>
      <c r="J548" s="38"/>
      <c r="K548" s="38"/>
      <c r="L548" s="42"/>
      <c r="M548" s="237"/>
      <c r="N548" s="85"/>
      <c r="O548" s="85"/>
      <c r="P548" s="85"/>
      <c r="Q548" s="85"/>
      <c r="R548" s="85"/>
      <c r="S548" s="85"/>
      <c r="T548" s="86"/>
      <c r="AT548" s="16" t="s">
        <v>155</v>
      </c>
      <c r="AU548" s="16" t="s">
        <v>87</v>
      </c>
    </row>
    <row r="549" s="12" customFormat="1">
      <c r="B549" s="238"/>
      <c r="C549" s="239"/>
      <c r="D549" s="235" t="s">
        <v>157</v>
      </c>
      <c r="E549" s="240" t="s">
        <v>1</v>
      </c>
      <c r="F549" s="241" t="s">
        <v>387</v>
      </c>
      <c r="G549" s="239"/>
      <c r="H549" s="240" t="s">
        <v>1</v>
      </c>
      <c r="I549" s="242"/>
      <c r="J549" s="239"/>
      <c r="K549" s="239"/>
      <c r="L549" s="243"/>
      <c r="M549" s="244"/>
      <c r="N549" s="245"/>
      <c r="O549" s="245"/>
      <c r="P549" s="245"/>
      <c r="Q549" s="245"/>
      <c r="R549" s="245"/>
      <c r="S549" s="245"/>
      <c r="T549" s="246"/>
      <c r="AT549" s="247" t="s">
        <v>157</v>
      </c>
      <c r="AU549" s="247" t="s">
        <v>87</v>
      </c>
      <c r="AV549" s="12" t="s">
        <v>8</v>
      </c>
      <c r="AW549" s="12" t="s">
        <v>33</v>
      </c>
      <c r="AX549" s="12" t="s">
        <v>78</v>
      </c>
      <c r="AY549" s="247" t="s">
        <v>145</v>
      </c>
    </row>
    <row r="550" s="13" customFormat="1">
      <c r="B550" s="248"/>
      <c r="C550" s="249"/>
      <c r="D550" s="235" t="s">
        <v>157</v>
      </c>
      <c r="E550" s="250" t="s">
        <v>1</v>
      </c>
      <c r="F550" s="251" t="s">
        <v>185</v>
      </c>
      <c r="G550" s="249"/>
      <c r="H550" s="252">
        <v>6</v>
      </c>
      <c r="I550" s="253"/>
      <c r="J550" s="249"/>
      <c r="K550" s="249"/>
      <c r="L550" s="254"/>
      <c r="M550" s="255"/>
      <c r="N550" s="256"/>
      <c r="O550" s="256"/>
      <c r="P550" s="256"/>
      <c r="Q550" s="256"/>
      <c r="R550" s="256"/>
      <c r="S550" s="256"/>
      <c r="T550" s="257"/>
      <c r="AT550" s="258" t="s">
        <v>157</v>
      </c>
      <c r="AU550" s="258" t="s">
        <v>87</v>
      </c>
      <c r="AV550" s="13" t="s">
        <v>87</v>
      </c>
      <c r="AW550" s="13" t="s">
        <v>33</v>
      </c>
      <c r="AX550" s="13" t="s">
        <v>78</v>
      </c>
      <c r="AY550" s="258" t="s">
        <v>145</v>
      </c>
    </row>
    <row r="551" s="14" customFormat="1">
      <c r="B551" s="259"/>
      <c r="C551" s="260"/>
      <c r="D551" s="235" t="s">
        <v>157</v>
      </c>
      <c r="E551" s="261" t="s">
        <v>1</v>
      </c>
      <c r="F551" s="262" t="s">
        <v>161</v>
      </c>
      <c r="G551" s="260"/>
      <c r="H551" s="263">
        <v>6</v>
      </c>
      <c r="I551" s="264"/>
      <c r="J551" s="260"/>
      <c r="K551" s="260"/>
      <c r="L551" s="265"/>
      <c r="M551" s="266"/>
      <c r="N551" s="267"/>
      <c r="O551" s="267"/>
      <c r="P551" s="267"/>
      <c r="Q551" s="267"/>
      <c r="R551" s="267"/>
      <c r="S551" s="267"/>
      <c r="T551" s="268"/>
      <c r="AT551" s="269" t="s">
        <v>157</v>
      </c>
      <c r="AU551" s="269" t="s">
        <v>87</v>
      </c>
      <c r="AV551" s="14" t="s">
        <v>153</v>
      </c>
      <c r="AW551" s="14" t="s">
        <v>33</v>
      </c>
      <c r="AX551" s="14" t="s">
        <v>8</v>
      </c>
      <c r="AY551" s="269" t="s">
        <v>145</v>
      </c>
    </row>
    <row r="552" s="1" customFormat="1" ht="24" customHeight="1">
      <c r="B552" s="37"/>
      <c r="C552" s="222" t="s">
        <v>499</v>
      </c>
      <c r="D552" s="222" t="s">
        <v>148</v>
      </c>
      <c r="E552" s="223" t="s">
        <v>500</v>
      </c>
      <c r="F552" s="224" t="s">
        <v>501</v>
      </c>
      <c r="G552" s="225" t="s">
        <v>168</v>
      </c>
      <c r="H552" s="226">
        <v>1.9199999999999999</v>
      </c>
      <c r="I552" s="227"/>
      <c r="J552" s="228">
        <f>ROUND(I552*H552,0)</f>
        <v>0</v>
      </c>
      <c r="K552" s="224" t="s">
        <v>152</v>
      </c>
      <c r="L552" s="42"/>
      <c r="M552" s="229" t="s">
        <v>1</v>
      </c>
      <c r="N552" s="230" t="s">
        <v>43</v>
      </c>
      <c r="O552" s="85"/>
      <c r="P552" s="231">
        <f>O552*H552</f>
        <v>0</v>
      </c>
      <c r="Q552" s="231">
        <v>0</v>
      </c>
      <c r="R552" s="231">
        <f>Q552*H552</f>
        <v>0</v>
      </c>
      <c r="S552" s="231">
        <v>0.055</v>
      </c>
      <c r="T552" s="232">
        <f>S552*H552</f>
        <v>0.1056</v>
      </c>
      <c r="AR552" s="233" t="s">
        <v>153</v>
      </c>
      <c r="AT552" s="233" t="s">
        <v>148</v>
      </c>
      <c r="AU552" s="233" t="s">
        <v>87</v>
      </c>
      <c r="AY552" s="16" t="s">
        <v>145</v>
      </c>
      <c r="BE552" s="234">
        <f>IF(N552="základní",J552,0)</f>
        <v>0</v>
      </c>
      <c r="BF552" s="234">
        <f>IF(N552="snížená",J552,0)</f>
        <v>0</v>
      </c>
      <c r="BG552" s="234">
        <f>IF(N552="zákl. přenesená",J552,0)</f>
        <v>0</v>
      </c>
      <c r="BH552" s="234">
        <f>IF(N552="sníž. přenesená",J552,0)</f>
        <v>0</v>
      </c>
      <c r="BI552" s="234">
        <f>IF(N552="nulová",J552,0)</f>
        <v>0</v>
      </c>
      <c r="BJ552" s="16" t="s">
        <v>8</v>
      </c>
      <c r="BK552" s="234">
        <f>ROUND(I552*H552,0)</f>
        <v>0</v>
      </c>
      <c r="BL552" s="16" t="s">
        <v>153</v>
      </c>
      <c r="BM552" s="233" t="s">
        <v>502</v>
      </c>
    </row>
    <row r="553" s="1" customFormat="1">
      <c r="B553" s="37"/>
      <c r="C553" s="38"/>
      <c r="D553" s="235" t="s">
        <v>155</v>
      </c>
      <c r="E553" s="38"/>
      <c r="F553" s="236" t="s">
        <v>503</v>
      </c>
      <c r="G553" s="38"/>
      <c r="H553" s="38"/>
      <c r="I553" s="138"/>
      <c r="J553" s="38"/>
      <c r="K553" s="38"/>
      <c r="L553" s="42"/>
      <c r="M553" s="237"/>
      <c r="N553" s="85"/>
      <c r="O553" s="85"/>
      <c r="P553" s="85"/>
      <c r="Q553" s="85"/>
      <c r="R553" s="85"/>
      <c r="S553" s="85"/>
      <c r="T553" s="86"/>
      <c r="AT553" s="16" t="s">
        <v>155</v>
      </c>
      <c r="AU553" s="16" t="s">
        <v>87</v>
      </c>
    </row>
    <row r="554" s="12" customFormat="1">
      <c r="B554" s="238"/>
      <c r="C554" s="239"/>
      <c r="D554" s="235" t="s">
        <v>157</v>
      </c>
      <c r="E554" s="240" t="s">
        <v>1</v>
      </c>
      <c r="F554" s="241" t="s">
        <v>387</v>
      </c>
      <c r="G554" s="239"/>
      <c r="H554" s="240" t="s">
        <v>1</v>
      </c>
      <c r="I554" s="242"/>
      <c r="J554" s="239"/>
      <c r="K554" s="239"/>
      <c r="L554" s="243"/>
      <c r="M554" s="244"/>
      <c r="N554" s="245"/>
      <c r="O554" s="245"/>
      <c r="P554" s="245"/>
      <c r="Q554" s="245"/>
      <c r="R554" s="245"/>
      <c r="S554" s="245"/>
      <c r="T554" s="246"/>
      <c r="AT554" s="247" t="s">
        <v>157</v>
      </c>
      <c r="AU554" s="247" t="s">
        <v>87</v>
      </c>
      <c r="AV554" s="12" t="s">
        <v>8</v>
      </c>
      <c r="AW554" s="12" t="s">
        <v>33</v>
      </c>
      <c r="AX554" s="12" t="s">
        <v>78</v>
      </c>
      <c r="AY554" s="247" t="s">
        <v>145</v>
      </c>
    </row>
    <row r="555" s="13" customFormat="1">
      <c r="B555" s="248"/>
      <c r="C555" s="249"/>
      <c r="D555" s="235" t="s">
        <v>157</v>
      </c>
      <c r="E555" s="250" t="s">
        <v>1</v>
      </c>
      <c r="F555" s="251" t="s">
        <v>504</v>
      </c>
      <c r="G555" s="249"/>
      <c r="H555" s="252">
        <v>0.95999999999999996</v>
      </c>
      <c r="I555" s="253"/>
      <c r="J555" s="249"/>
      <c r="K555" s="249"/>
      <c r="L555" s="254"/>
      <c r="M555" s="255"/>
      <c r="N555" s="256"/>
      <c r="O555" s="256"/>
      <c r="P555" s="256"/>
      <c r="Q555" s="256"/>
      <c r="R555" s="256"/>
      <c r="S555" s="256"/>
      <c r="T555" s="257"/>
      <c r="AT555" s="258" t="s">
        <v>157</v>
      </c>
      <c r="AU555" s="258" t="s">
        <v>87</v>
      </c>
      <c r="AV555" s="13" t="s">
        <v>87</v>
      </c>
      <c r="AW555" s="13" t="s">
        <v>33</v>
      </c>
      <c r="AX555" s="13" t="s">
        <v>78</v>
      </c>
      <c r="AY555" s="258" t="s">
        <v>145</v>
      </c>
    </row>
    <row r="556" s="13" customFormat="1">
      <c r="B556" s="248"/>
      <c r="C556" s="249"/>
      <c r="D556" s="235" t="s">
        <v>157</v>
      </c>
      <c r="E556" s="250" t="s">
        <v>1</v>
      </c>
      <c r="F556" s="251" t="s">
        <v>505</v>
      </c>
      <c r="G556" s="249"/>
      <c r="H556" s="252">
        <v>0.95999999999999996</v>
      </c>
      <c r="I556" s="253"/>
      <c r="J556" s="249"/>
      <c r="K556" s="249"/>
      <c r="L556" s="254"/>
      <c r="M556" s="255"/>
      <c r="N556" s="256"/>
      <c r="O556" s="256"/>
      <c r="P556" s="256"/>
      <c r="Q556" s="256"/>
      <c r="R556" s="256"/>
      <c r="S556" s="256"/>
      <c r="T556" s="257"/>
      <c r="AT556" s="258" t="s">
        <v>157</v>
      </c>
      <c r="AU556" s="258" t="s">
        <v>87</v>
      </c>
      <c r="AV556" s="13" t="s">
        <v>87</v>
      </c>
      <c r="AW556" s="13" t="s">
        <v>33</v>
      </c>
      <c r="AX556" s="13" t="s">
        <v>78</v>
      </c>
      <c r="AY556" s="258" t="s">
        <v>145</v>
      </c>
    </row>
    <row r="557" s="14" customFormat="1">
      <c r="B557" s="259"/>
      <c r="C557" s="260"/>
      <c r="D557" s="235" t="s">
        <v>157</v>
      </c>
      <c r="E557" s="261" t="s">
        <v>1</v>
      </c>
      <c r="F557" s="262" t="s">
        <v>161</v>
      </c>
      <c r="G557" s="260"/>
      <c r="H557" s="263">
        <v>1.9199999999999999</v>
      </c>
      <c r="I557" s="264"/>
      <c r="J557" s="260"/>
      <c r="K557" s="260"/>
      <c r="L557" s="265"/>
      <c r="M557" s="266"/>
      <c r="N557" s="267"/>
      <c r="O557" s="267"/>
      <c r="P557" s="267"/>
      <c r="Q557" s="267"/>
      <c r="R557" s="267"/>
      <c r="S557" s="267"/>
      <c r="T557" s="268"/>
      <c r="AT557" s="269" t="s">
        <v>157</v>
      </c>
      <c r="AU557" s="269" t="s">
        <v>87</v>
      </c>
      <c r="AV557" s="14" t="s">
        <v>153</v>
      </c>
      <c r="AW557" s="14" t="s">
        <v>33</v>
      </c>
      <c r="AX557" s="14" t="s">
        <v>8</v>
      </c>
      <c r="AY557" s="269" t="s">
        <v>145</v>
      </c>
    </row>
    <row r="558" s="1" customFormat="1" ht="24" customHeight="1">
      <c r="B558" s="37"/>
      <c r="C558" s="222" t="s">
        <v>506</v>
      </c>
      <c r="D558" s="222" t="s">
        <v>148</v>
      </c>
      <c r="E558" s="223" t="s">
        <v>507</v>
      </c>
      <c r="F558" s="224" t="s">
        <v>508</v>
      </c>
      <c r="G558" s="225" t="s">
        <v>168</v>
      </c>
      <c r="H558" s="226">
        <v>10.510999999999999</v>
      </c>
      <c r="I558" s="227"/>
      <c r="J558" s="228">
        <f>ROUND(I558*H558,0)</f>
        <v>0</v>
      </c>
      <c r="K558" s="224" t="s">
        <v>152</v>
      </c>
      <c r="L558" s="42"/>
      <c r="M558" s="229" t="s">
        <v>1</v>
      </c>
      <c r="N558" s="230" t="s">
        <v>43</v>
      </c>
      <c r="O558" s="85"/>
      <c r="P558" s="231">
        <f>O558*H558</f>
        <v>0</v>
      </c>
      <c r="Q558" s="231">
        <v>0</v>
      </c>
      <c r="R558" s="231">
        <f>Q558*H558</f>
        <v>0</v>
      </c>
      <c r="S558" s="231">
        <v>0.183</v>
      </c>
      <c r="T558" s="232">
        <f>S558*H558</f>
        <v>1.9235129999999998</v>
      </c>
      <c r="AR558" s="233" t="s">
        <v>153</v>
      </c>
      <c r="AT558" s="233" t="s">
        <v>148</v>
      </c>
      <c r="AU558" s="233" t="s">
        <v>87</v>
      </c>
      <c r="AY558" s="16" t="s">
        <v>145</v>
      </c>
      <c r="BE558" s="234">
        <f>IF(N558="základní",J558,0)</f>
        <v>0</v>
      </c>
      <c r="BF558" s="234">
        <f>IF(N558="snížená",J558,0)</f>
        <v>0</v>
      </c>
      <c r="BG558" s="234">
        <f>IF(N558="zákl. přenesená",J558,0)</f>
        <v>0</v>
      </c>
      <c r="BH558" s="234">
        <f>IF(N558="sníž. přenesená",J558,0)</f>
        <v>0</v>
      </c>
      <c r="BI558" s="234">
        <f>IF(N558="nulová",J558,0)</f>
        <v>0</v>
      </c>
      <c r="BJ558" s="16" t="s">
        <v>8</v>
      </c>
      <c r="BK558" s="234">
        <f>ROUND(I558*H558,0)</f>
        <v>0</v>
      </c>
      <c r="BL558" s="16" t="s">
        <v>153</v>
      </c>
      <c r="BM558" s="233" t="s">
        <v>509</v>
      </c>
    </row>
    <row r="559" s="1" customFormat="1">
      <c r="B559" s="37"/>
      <c r="C559" s="38"/>
      <c r="D559" s="235" t="s">
        <v>155</v>
      </c>
      <c r="E559" s="38"/>
      <c r="F559" s="236" t="s">
        <v>510</v>
      </c>
      <c r="G559" s="38"/>
      <c r="H559" s="38"/>
      <c r="I559" s="138"/>
      <c r="J559" s="38"/>
      <c r="K559" s="38"/>
      <c r="L559" s="42"/>
      <c r="M559" s="237"/>
      <c r="N559" s="85"/>
      <c r="O559" s="85"/>
      <c r="P559" s="85"/>
      <c r="Q559" s="85"/>
      <c r="R559" s="85"/>
      <c r="S559" s="85"/>
      <c r="T559" s="86"/>
      <c r="AT559" s="16" t="s">
        <v>155</v>
      </c>
      <c r="AU559" s="16" t="s">
        <v>87</v>
      </c>
    </row>
    <row r="560" s="12" customFormat="1">
      <c r="B560" s="238"/>
      <c r="C560" s="239"/>
      <c r="D560" s="235" t="s">
        <v>157</v>
      </c>
      <c r="E560" s="240" t="s">
        <v>1</v>
      </c>
      <c r="F560" s="241" t="s">
        <v>387</v>
      </c>
      <c r="G560" s="239"/>
      <c r="H560" s="240" t="s">
        <v>1</v>
      </c>
      <c r="I560" s="242"/>
      <c r="J560" s="239"/>
      <c r="K560" s="239"/>
      <c r="L560" s="243"/>
      <c r="M560" s="244"/>
      <c r="N560" s="245"/>
      <c r="O560" s="245"/>
      <c r="P560" s="245"/>
      <c r="Q560" s="245"/>
      <c r="R560" s="245"/>
      <c r="S560" s="245"/>
      <c r="T560" s="246"/>
      <c r="AT560" s="247" t="s">
        <v>157</v>
      </c>
      <c r="AU560" s="247" t="s">
        <v>87</v>
      </c>
      <c r="AV560" s="12" t="s">
        <v>8</v>
      </c>
      <c r="AW560" s="12" t="s">
        <v>33</v>
      </c>
      <c r="AX560" s="12" t="s">
        <v>78</v>
      </c>
      <c r="AY560" s="247" t="s">
        <v>145</v>
      </c>
    </row>
    <row r="561" s="13" customFormat="1">
      <c r="B561" s="248"/>
      <c r="C561" s="249"/>
      <c r="D561" s="235" t="s">
        <v>157</v>
      </c>
      <c r="E561" s="250" t="s">
        <v>1</v>
      </c>
      <c r="F561" s="251" t="s">
        <v>511</v>
      </c>
      <c r="G561" s="249"/>
      <c r="H561" s="252">
        <v>9.1069999999999993</v>
      </c>
      <c r="I561" s="253"/>
      <c r="J561" s="249"/>
      <c r="K561" s="249"/>
      <c r="L561" s="254"/>
      <c r="M561" s="255"/>
      <c r="N561" s="256"/>
      <c r="O561" s="256"/>
      <c r="P561" s="256"/>
      <c r="Q561" s="256"/>
      <c r="R561" s="256"/>
      <c r="S561" s="256"/>
      <c r="T561" s="257"/>
      <c r="AT561" s="258" t="s">
        <v>157</v>
      </c>
      <c r="AU561" s="258" t="s">
        <v>87</v>
      </c>
      <c r="AV561" s="13" t="s">
        <v>87</v>
      </c>
      <c r="AW561" s="13" t="s">
        <v>33</v>
      </c>
      <c r="AX561" s="13" t="s">
        <v>78</v>
      </c>
      <c r="AY561" s="258" t="s">
        <v>145</v>
      </c>
    </row>
    <row r="562" s="13" customFormat="1">
      <c r="B562" s="248"/>
      <c r="C562" s="249"/>
      <c r="D562" s="235" t="s">
        <v>157</v>
      </c>
      <c r="E562" s="250" t="s">
        <v>1</v>
      </c>
      <c r="F562" s="251" t="s">
        <v>512</v>
      </c>
      <c r="G562" s="249"/>
      <c r="H562" s="252">
        <v>1.4039999999999999</v>
      </c>
      <c r="I562" s="253"/>
      <c r="J562" s="249"/>
      <c r="K562" s="249"/>
      <c r="L562" s="254"/>
      <c r="M562" s="255"/>
      <c r="N562" s="256"/>
      <c r="O562" s="256"/>
      <c r="P562" s="256"/>
      <c r="Q562" s="256"/>
      <c r="R562" s="256"/>
      <c r="S562" s="256"/>
      <c r="T562" s="257"/>
      <c r="AT562" s="258" t="s">
        <v>157</v>
      </c>
      <c r="AU562" s="258" t="s">
        <v>87</v>
      </c>
      <c r="AV562" s="13" t="s">
        <v>87</v>
      </c>
      <c r="AW562" s="13" t="s">
        <v>33</v>
      </c>
      <c r="AX562" s="13" t="s">
        <v>78</v>
      </c>
      <c r="AY562" s="258" t="s">
        <v>145</v>
      </c>
    </row>
    <row r="563" s="14" customFormat="1">
      <c r="B563" s="259"/>
      <c r="C563" s="260"/>
      <c r="D563" s="235" t="s">
        <v>157</v>
      </c>
      <c r="E563" s="261" t="s">
        <v>1</v>
      </c>
      <c r="F563" s="262" t="s">
        <v>161</v>
      </c>
      <c r="G563" s="260"/>
      <c r="H563" s="263">
        <v>10.510999999999999</v>
      </c>
      <c r="I563" s="264"/>
      <c r="J563" s="260"/>
      <c r="K563" s="260"/>
      <c r="L563" s="265"/>
      <c r="M563" s="266"/>
      <c r="N563" s="267"/>
      <c r="O563" s="267"/>
      <c r="P563" s="267"/>
      <c r="Q563" s="267"/>
      <c r="R563" s="267"/>
      <c r="S563" s="267"/>
      <c r="T563" s="268"/>
      <c r="AT563" s="269" t="s">
        <v>157</v>
      </c>
      <c r="AU563" s="269" t="s">
        <v>87</v>
      </c>
      <c r="AV563" s="14" t="s">
        <v>153</v>
      </c>
      <c r="AW563" s="14" t="s">
        <v>33</v>
      </c>
      <c r="AX563" s="14" t="s">
        <v>8</v>
      </c>
      <c r="AY563" s="269" t="s">
        <v>145</v>
      </c>
    </row>
    <row r="564" s="1" customFormat="1" ht="16.5" customHeight="1">
      <c r="B564" s="37"/>
      <c r="C564" s="222" t="s">
        <v>513</v>
      </c>
      <c r="D564" s="222" t="s">
        <v>148</v>
      </c>
      <c r="E564" s="223" t="s">
        <v>514</v>
      </c>
      <c r="F564" s="224" t="s">
        <v>515</v>
      </c>
      <c r="G564" s="225" t="s">
        <v>168</v>
      </c>
      <c r="H564" s="226">
        <v>1.2</v>
      </c>
      <c r="I564" s="227"/>
      <c r="J564" s="228">
        <f>ROUND(I564*H564,0)</f>
        <v>0</v>
      </c>
      <c r="K564" s="224" t="s">
        <v>152</v>
      </c>
      <c r="L564" s="42"/>
      <c r="M564" s="229" t="s">
        <v>1</v>
      </c>
      <c r="N564" s="230" t="s">
        <v>43</v>
      </c>
      <c r="O564" s="85"/>
      <c r="P564" s="231">
        <f>O564*H564</f>
        <v>0</v>
      </c>
      <c r="Q564" s="231">
        <v>0</v>
      </c>
      <c r="R564" s="231">
        <f>Q564*H564</f>
        <v>0</v>
      </c>
      <c r="S564" s="231">
        <v>0.075999999999999998</v>
      </c>
      <c r="T564" s="232">
        <f>S564*H564</f>
        <v>0.091199999999999989</v>
      </c>
      <c r="AR564" s="233" t="s">
        <v>153</v>
      </c>
      <c r="AT564" s="233" t="s">
        <v>148</v>
      </c>
      <c r="AU564" s="233" t="s">
        <v>87</v>
      </c>
      <c r="AY564" s="16" t="s">
        <v>145</v>
      </c>
      <c r="BE564" s="234">
        <f>IF(N564="základní",J564,0)</f>
        <v>0</v>
      </c>
      <c r="BF564" s="234">
        <f>IF(N564="snížená",J564,0)</f>
        <v>0</v>
      </c>
      <c r="BG564" s="234">
        <f>IF(N564="zákl. přenesená",J564,0)</f>
        <v>0</v>
      </c>
      <c r="BH564" s="234">
        <f>IF(N564="sníž. přenesená",J564,0)</f>
        <v>0</v>
      </c>
      <c r="BI564" s="234">
        <f>IF(N564="nulová",J564,0)</f>
        <v>0</v>
      </c>
      <c r="BJ564" s="16" t="s">
        <v>8</v>
      </c>
      <c r="BK564" s="234">
        <f>ROUND(I564*H564,0)</f>
        <v>0</v>
      </c>
      <c r="BL564" s="16" t="s">
        <v>153</v>
      </c>
      <c r="BM564" s="233" t="s">
        <v>516</v>
      </c>
    </row>
    <row r="565" s="1" customFormat="1">
      <c r="B565" s="37"/>
      <c r="C565" s="38"/>
      <c r="D565" s="235" t="s">
        <v>155</v>
      </c>
      <c r="E565" s="38"/>
      <c r="F565" s="236" t="s">
        <v>517</v>
      </c>
      <c r="G565" s="38"/>
      <c r="H565" s="38"/>
      <c r="I565" s="138"/>
      <c r="J565" s="38"/>
      <c r="K565" s="38"/>
      <c r="L565" s="42"/>
      <c r="M565" s="237"/>
      <c r="N565" s="85"/>
      <c r="O565" s="85"/>
      <c r="P565" s="85"/>
      <c r="Q565" s="85"/>
      <c r="R565" s="85"/>
      <c r="S565" s="85"/>
      <c r="T565" s="86"/>
      <c r="AT565" s="16" t="s">
        <v>155</v>
      </c>
      <c r="AU565" s="16" t="s">
        <v>87</v>
      </c>
    </row>
    <row r="566" s="12" customFormat="1">
      <c r="B566" s="238"/>
      <c r="C566" s="239"/>
      <c r="D566" s="235" t="s">
        <v>157</v>
      </c>
      <c r="E566" s="240" t="s">
        <v>1</v>
      </c>
      <c r="F566" s="241" t="s">
        <v>387</v>
      </c>
      <c r="G566" s="239"/>
      <c r="H566" s="240" t="s">
        <v>1</v>
      </c>
      <c r="I566" s="242"/>
      <c r="J566" s="239"/>
      <c r="K566" s="239"/>
      <c r="L566" s="243"/>
      <c r="M566" s="244"/>
      <c r="N566" s="245"/>
      <c r="O566" s="245"/>
      <c r="P566" s="245"/>
      <c r="Q566" s="245"/>
      <c r="R566" s="245"/>
      <c r="S566" s="245"/>
      <c r="T566" s="246"/>
      <c r="AT566" s="247" t="s">
        <v>157</v>
      </c>
      <c r="AU566" s="247" t="s">
        <v>87</v>
      </c>
      <c r="AV566" s="12" t="s">
        <v>8</v>
      </c>
      <c r="AW566" s="12" t="s">
        <v>33</v>
      </c>
      <c r="AX566" s="12" t="s">
        <v>78</v>
      </c>
      <c r="AY566" s="247" t="s">
        <v>145</v>
      </c>
    </row>
    <row r="567" s="13" customFormat="1">
      <c r="B567" s="248"/>
      <c r="C567" s="249"/>
      <c r="D567" s="235" t="s">
        <v>157</v>
      </c>
      <c r="E567" s="250" t="s">
        <v>1</v>
      </c>
      <c r="F567" s="251" t="s">
        <v>518</v>
      </c>
      <c r="G567" s="249"/>
      <c r="H567" s="252">
        <v>1.2</v>
      </c>
      <c r="I567" s="253"/>
      <c r="J567" s="249"/>
      <c r="K567" s="249"/>
      <c r="L567" s="254"/>
      <c r="M567" s="255"/>
      <c r="N567" s="256"/>
      <c r="O567" s="256"/>
      <c r="P567" s="256"/>
      <c r="Q567" s="256"/>
      <c r="R567" s="256"/>
      <c r="S567" s="256"/>
      <c r="T567" s="257"/>
      <c r="AT567" s="258" t="s">
        <v>157</v>
      </c>
      <c r="AU567" s="258" t="s">
        <v>87</v>
      </c>
      <c r="AV567" s="13" t="s">
        <v>87</v>
      </c>
      <c r="AW567" s="13" t="s">
        <v>33</v>
      </c>
      <c r="AX567" s="13" t="s">
        <v>78</v>
      </c>
      <c r="AY567" s="258" t="s">
        <v>145</v>
      </c>
    </row>
    <row r="568" s="14" customFormat="1">
      <c r="B568" s="259"/>
      <c r="C568" s="260"/>
      <c r="D568" s="235" t="s">
        <v>157</v>
      </c>
      <c r="E568" s="261" t="s">
        <v>1</v>
      </c>
      <c r="F568" s="262" t="s">
        <v>161</v>
      </c>
      <c r="G568" s="260"/>
      <c r="H568" s="263">
        <v>1.2</v>
      </c>
      <c r="I568" s="264"/>
      <c r="J568" s="260"/>
      <c r="K568" s="260"/>
      <c r="L568" s="265"/>
      <c r="M568" s="266"/>
      <c r="N568" s="267"/>
      <c r="O568" s="267"/>
      <c r="P568" s="267"/>
      <c r="Q568" s="267"/>
      <c r="R568" s="267"/>
      <c r="S568" s="267"/>
      <c r="T568" s="268"/>
      <c r="AT568" s="269" t="s">
        <v>157</v>
      </c>
      <c r="AU568" s="269" t="s">
        <v>87</v>
      </c>
      <c r="AV568" s="14" t="s">
        <v>153</v>
      </c>
      <c r="AW568" s="14" t="s">
        <v>33</v>
      </c>
      <c r="AX568" s="14" t="s">
        <v>8</v>
      </c>
      <c r="AY568" s="269" t="s">
        <v>145</v>
      </c>
    </row>
    <row r="569" s="1" customFormat="1" ht="16.5" customHeight="1">
      <c r="B569" s="37"/>
      <c r="C569" s="222" t="s">
        <v>519</v>
      </c>
      <c r="D569" s="222" t="s">
        <v>148</v>
      </c>
      <c r="E569" s="223" t="s">
        <v>520</v>
      </c>
      <c r="F569" s="224" t="s">
        <v>521</v>
      </c>
      <c r="G569" s="225" t="s">
        <v>168</v>
      </c>
      <c r="H569" s="226">
        <v>2.8999999999999999</v>
      </c>
      <c r="I569" s="227"/>
      <c r="J569" s="228">
        <f>ROUND(I569*H569,0)</f>
        <v>0</v>
      </c>
      <c r="K569" s="224" t="s">
        <v>152</v>
      </c>
      <c r="L569" s="42"/>
      <c r="M569" s="229" t="s">
        <v>1</v>
      </c>
      <c r="N569" s="230" t="s">
        <v>43</v>
      </c>
      <c r="O569" s="85"/>
      <c r="P569" s="231">
        <f>O569*H569</f>
        <v>0</v>
      </c>
      <c r="Q569" s="231">
        <v>0</v>
      </c>
      <c r="R569" s="231">
        <f>Q569*H569</f>
        <v>0</v>
      </c>
      <c r="S569" s="231">
        <v>0.063</v>
      </c>
      <c r="T569" s="232">
        <f>S569*H569</f>
        <v>0.1827</v>
      </c>
      <c r="AR569" s="233" t="s">
        <v>153</v>
      </c>
      <c r="AT569" s="233" t="s">
        <v>148</v>
      </c>
      <c r="AU569" s="233" t="s">
        <v>87</v>
      </c>
      <c r="AY569" s="16" t="s">
        <v>145</v>
      </c>
      <c r="BE569" s="234">
        <f>IF(N569="základní",J569,0)</f>
        <v>0</v>
      </c>
      <c r="BF569" s="234">
        <f>IF(N569="snížená",J569,0)</f>
        <v>0</v>
      </c>
      <c r="BG569" s="234">
        <f>IF(N569="zákl. přenesená",J569,0)</f>
        <v>0</v>
      </c>
      <c r="BH569" s="234">
        <f>IF(N569="sníž. přenesená",J569,0)</f>
        <v>0</v>
      </c>
      <c r="BI569" s="234">
        <f>IF(N569="nulová",J569,0)</f>
        <v>0</v>
      </c>
      <c r="BJ569" s="16" t="s">
        <v>8</v>
      </c>
      <c r="BK569" s="234">
        <f>ROUND(I569*H569,0)</f>
        <v>0</v>
      </c>
      <c r="BL569" s="16" t="s">
        <v>153</v>
      </c>
      <c r="BM569" s="233" t="s">
        <v>522</v>
      </c>
    </row>
    <row r="570" s="1" customFormat="1">
      <c r="B570" s="37"/>
      <c r="C570" s="38"/>
      <c r="D570" s="235" t="s">
        <v>155</v>
      </c>
      <c r="E570" s="38"/>
      <c r="F570" s="236" t="s">
        <v>523</v>
      </c>
      <c r="G570" s="38"/>
      <c r="H570" s="38"/>
      <c r="I570" s="138"/>
      <c r="J570" s="38"/>
      <c r="K570" s="38"/>
      <c r="L570" s="42"/>
      <c r="M570" s="237"/>
      <c r="N570" s="85"/>
      <c r="O570" s="85"/>
      <c r="P570" s="85"/>
      <c r="Q570" s="85"/>
      <c r="R570" s="85"/>
      <c r="S570" s="85"/>
      <c r="T570" s="86"/>
      <c r="AT570" s="16" t="s">
        <v>155</v>
      </c>
      <c r="AU570" s="16" t="s">
        <v>87</v>
      </c>
    </row>
    <row r="571" s="12" customFormat="1">
      <c r="B571" s="238"/>
      <c r="C571" s="239"/>
      <c r="D571" s="235" t="s">
        <v>157</v>
      </c>
      <c r="E571" s="240" t="s">
        <v>1</v>
      </c>
      <c r="F571" s="241" t="s">
        <v>387</v>
      </c>
      <c r="G571" s="239"/>
      <c r="H571" s="240" t="s">
        <v>1</v>
      </c>
      <c r="I571" s="242"/>
      <c r="J571" s="239"/>
      <c r="K571" s="239"/>
      <c r="L571" s="243"/>
      <c r="M571" s="244"/>
      <c r="N571" s="245"/>
      <c r="O571" s="245"/>
      <c r="P571" s="245"/>
      <c r="Q571" s="245"/>
      <c r="R571" s="245"/>
      <c r="S571" s="245"/>
      <c r="T571" s="246"/>
      <c r="AT571" s="247" t="s">
        <v>157</v>
      </c>
      <c r="AU571" s="247" t="s">
        <v>87</v>
      </c>
      <c r="AV571" s="12" t="s">
        <v>8</v>
      </c>
      <c r="AW571" s="12" t="s">
        <v>33</v>
      </c>
      <c r="AX571" s="12" t="s">
        <v>78</v>
      </c>
      <c r="AY571" s="247" t="s">
        <v>145</v>
      </c>
    </row>
    <row r="572" s="13" customFormat="1">
      <c r="B572" s="248"/>
      <c r="C572" s="249"/>
      <c r="D572" s="235" t="s">
        <v>157</v>
      </c>
      <c r="E572" s="250" t="s">
        <v>1</v>
      </c>
      <c r="F572" s="251" t="s">
        <v>524</v>
      </c>
      <c r="G572" s="249"/>
      <c r="H572" s="252">
        <v>2.8999999999999999</v>
      </c>
      <c r="I572" s="253"/>
      <c r="J572" s="249"/>
      <c r="K572" s="249"/>
      <c r="L572" s="254"/>
      <c r="M572" s="255"/>
      <c r="N572" s="256"/>
      <c r="O572" s="256"/>
      <c r="P572" s="256"/>
      <c r="Q572" s="256"/>
      <c r="R572" s="256"/>
      <c r="S572" s="256"/>
      <c r="T572" s="257"/>
      <c r="AT572" s="258" t="s">
        <v>157</v>
      </c>
      <c r="AU572" s="258" t="s">
        <v>87</v>
      </c>
      <c r="AV572" s="13" t="s">
        <v>87</v>
      </c>
      <c r="AW572" s="13" t="s">
        <v>33</v>
      </c>
      <c r="AX572" s="13" t="s">
        <v>78</v>
      </c>
      <c r="AY572" s="258" t="s">
        <v>145</v>
      </c>
    </row>
    <row r="573" s="14" customFormat="1">
      <c r="B573" s="259"/>
      <c r="C573" s="260"/>
      <c r="D573" s="235" t="s">
        <v>157</v>
      </c>
      <c r="E573" s="261" t="s">
        <v>1</v>
      </c>
      <c r="F573" s="262" t="s">
        <v>161</v>
      </c>
      <c r="G573" s="260"/>
      <c r="H573" s="263">
        <v>2.8999999999999999</v>
      </c>
      <c r="I573" s="264"/>
      <c r="J573" s="260"/>
      <c r="K573" s="260"/>
      <c r="L573" s="265"/>
      <c r="M573" s="266"/>
      <c r="N573" s="267"/>
      <c r="O573" s="267"/>
      <c r="P573" s="267"/>
      <c r="Q573" s="267"/>
      <c r="R573" s="267"/>
      <c r="S573" s="267"/>
      <c r="T573" s="268"/>
      <c r="AT573" s="269" t="s">
        <v>157</v>
      </c>
      <c r="AU573" s="269" t="s">
        <v>87</v>
      </c>
      <c r="AV573" s="14" t="s">
        <v>153</v>
      </c>
      <c r="AW573" s="14" t="s">
        <v>33</v>
      </c>
      <c r="AX573" s="14" t="s">
        <v>8</v>
      </c>
      <c r="AY573" s="269" t="s">
        <v>145</v>
      </c>
    </row>
    <row r="574" s="1" customFormat="1" ht="24" customHeight="1">
      <c r="B574" s="37"/>
      <c r="C574" s="222" t="s">
        <v>525</v>
      </c>
      <c r="D574" s="222" t="s">
        <v>148</v>
      </c>
      <c r="E574" s="223" t="s">
        <v>526</v>
      </c>
      <c r="F574" s="224" t="s">
        <v>527</v>
      </c>
      <c r="G574" s="225" t="s">
        <v>181</v>
      </c>
      <c r="H574" s="226">
        <v>0.55000000000000004</v>
      </c>
      <c r="I574" s="227"/>
      <c r="J574" s="228">
        <f>ROUND(I574*H574,0)</f>
        <v>0</v>
      </c>
      <c r="K574" s="224" t="s">
        <v>152</v>
      </c>
      <c r="L574" s="42"/>
      <c r="M574" s="229" t="s">
        <v>1</v>
      </c>
      <c r="N574" s="230" t="s">
        <v>43</v>
      </c>
      <c r="O574" s="85"/>
      <c r="P574" s="231">
        <f>O574*H574</f>
        <v>0</v>
      </c>
      <c r="Q574" s="231">
        <v>0.00122</v>
      </c>
      <c r="R574" s="231">
        <f>Q574*H574</f>
        <v>0.00067100000000000005</v>
      </c>
      <c r="S574" s="231">
        <v>0.070000000000000007</v>
      </c>
      <c r="T574" s="232">
        <f>S574*H574</f>
        <v>0.038500000000000006</v>
      </c>
      <c r="AR574" s="233" t="s">
        <v>153</v>
      </c>
      <c r="AT574" s="233" t="s">
        <v>148</v>
      </c>
      <c r="AU574" s="233" t="s">
        <v>87</v>
      </c>
      <c r="AY574" s="16" t="s">
        <v>145</v>
      </c>
      <c r="BE574" s="234">
        <f>IF(N574="základní",J574,0)</f>
        <v>0</v>
      </c>
      <c r="BF574" s="234">
        <f>IF(N574="snížená",J574,0)</f>
        <v>0</v>
      </c>
      <c r="BG574" s="234">
        <f>IF(N574="zákl. přenesená",J574,0)</f>
        <v>0</v>
      </c>
      <c r="BH574" s="234">
        <f>IF(N574="sníž. přenesená",J574,0)</f>
        <v>0</v>
      </c>
      <c r="BI574" s="234">
        <f>IF(N574="nulová",J574,0)</f>
        <v>0</v>
      </c>
      <c r="BJ574" s="16" t="s">
        <v>8</v>
      </c>
      <c r="BK574" s="234">
        <f>ROUND(I574*H574,0)</f>
        <v>0</v>
      </c>
      <c r="BL574" s="16" t="s">
        <v>153</v>
      </c>
      <c r="BM574" s="233" t="s">
        <v>528</v>
      </c>
    </row>
    <row r="575" s="1" customFormat="1">
      <c r="B575" s="37"/>
      <c r="C575" s="38"/>
      <c r="D575" s="235" t="s">
        <v>155</v>
      </c>
      <c r="E575" s="38"/>
      <c r="F575" s="236" t="s">
        <v>529</v>
      </c>
      <c r="G575" s="38"/>
      <c r="H575" s="38"/>
      <c r="I575" s="138"/>
      <c r="J575" s="38"/>
      <c r="K575" s="38"/>
      <c r="L575" s="42"/>
      <c r="M575" s="237"/>
      <c r="N575" s="85"/>
      <c r="O575" s="85"/>
      <c r="P575" s="85"/>
      <c r="Q575" s="85"/>
      <c r="R575" s="85"/>
      <c r="S575" s="85"/>
      <c r="T575" s="86"/>
      <c r="AT575" s="16" t="s">
        <v>155</v>
      </c>
      <c r="AU575" s="16" t="s">
        <v>87</v>
      </c>
    </row>
    <row r="576" s="12" customFormat="1">
      <c r="B576" s="238"/>
      <c r="C576" s="239"/>
      <c r="D576" s="235" t="s">
        <v>157</v>
      </c>
      <c r="E576" s="240" t="s">
        <v>1</v>
      </c>
      <c r="F576" s="241" t="s">
        <v>158</v>
      </c>
      <c r="G576" s="239"/>
      <c r="H576" s="240" t="s">
        <v>1</v>
      </c>
      <c r="I576" s="242"/>
      <c r="J576" s="239"/>
      <c r="K576" s="239"/>
      <c r="L576" s="243"/>
      <c r="M576" s="244"/>
      <c r="N576" s="245"/>
      <c r="O576" s="245"/>
      <c r="P576" s="245"/>
      <c r="Q576" s="245"/>
      <c r="R576" s="245"/>
      <c r="S576" s="245"/>
      <c r="T576" s="246"/>
      <c r="AT576" s="247" t="s">
        <v>157</v>
      </c>
      <c r="AU576" s="247" t="s">
        <v>87</v>
      </c>
      <c r="AV576" s="12" t="s">
        <v>8</v>
      </c>
      <c r="AW576" s="12" t="s">
        <v>33</v>
      </c>
      <c r="AX576" s="12" t="s">
        <v>78</v>
      </c>
      <c r="AY576" s="247" t="s">
        <v>145</v>
      </c>
    </row>
    <row r="577" s="12" customFormat="1">
      <c r="B577" s="238"/>
      <c r="C577" s="239"/>
      <c r="D577" s="235" t="s">
        <v>157</v>
      </c>
      <c r="E577" s="240" t="s">
        <v>1</v>
      </c>
      <c r="F577" s="241" t="s">
        <v>198</v>
      </c>
      <c r="G577" s="239"/>
      <c r="H577" s="240" t="s">
        <v>1</v>
      </c>
      <c r="I577" s="242"/>
      <c r="J577" s="239"/>
      <c r="K577" s="239"/>
      <c r="L577" s="243"/>
      <c r="M577" s="244"/>
      <c r="N577" s="245"/>
      <c r="O577" s="245"/>
      <c r="P577" s="245"/>
      <c r="Q577" s="245"/>
      <c r="R577" s="245"/>
      <c r="S577" s="245"/>
      <c r="T577" s="246"/>
      <c r="AT577" s="247" t="s">
        <v>157</v>
      </c>
      <c r="AU577" s="247" t="s">
        <v>87</v>
      </c>
      <c r="AV577" s="12" t="s">
        <v>8</v>
      </c>
      <c r="AW577" s="12" t="s">
        <v>33</v>
      </c>
      <c r="AX577" s="12" t="s">
        <v>78</v>
      </c>
      <c r="AY577" s="247" t="s">
        <v>145</v>
      </c>
    </row>
    <row r="578" s="13" customFormat="1">
      <c r="B578" s="248"/>
      <c r="C578" s="249"/>
      <c r="D578" s="235" t="s">
        <v>157</v>
      </c>
      <c r="E578" s="250" t="s">
        <v>1</v>
      </c>
      <c r="F578" s="251" t="s">
        <v>530</v>
      </c>
      <c r="G578" s="249"/>
      <c r="H578" s="252">
        <v>0.55000000000000004</v>
      </c>
      <c r="I578" s="253"/>
      <c r="J578" s="249"/>
      <c r="K578" s="249"/>
      <c r="L578" s="254"/>
      <c r="M578" s="255"/>
      <c r="N578" s="256"/>
      <c r="O578" s="256"/>
      <c r="P578" s="256"/>
      <c r="Q578" s="256"/>
      <c r="R578" s="256"/>
      <c r="S578" s="256"/>
      <c r="T578" s="257"/>
      <c r="AT578" s="258" t="s">
        <v>157</v>
      </c>
      <c r="AU578" s="258" t="s">
        <v>87</v>
      </c>
      <c r="AV578" s="13" t="s">
        <v>87</v>
      </c>
      <c r="AW578" s="13" t="s">
        <v>33</v>
      </c>
      <c r="AX578" s="13" t="s">
        <v>78</v>
      </c>
      <c r="AY578" s="258" t="s">
        <v>145</v>
      </c>
    </row>
    <row r="579" s="14" customFormat="1">
      <c r="B579" s="259"/>
      <c r="C579" s="260"/>
      <c r="D579" s="235" t="s">
        <v>157</v>
      </c>
      <c r="E579" s="261" t="s">
        <v>1</v>
      </c>
      <c r="F579" s="262" t="s">
        <v>161</v>
      </c>
      <c r="G579" s="260"/>
      <c r="H579" s="263">
        <v>0.55000000000000004</v>
      </c>
      <c r="I579" s="264"/>
      <c r="J579" s="260"/>
      <c r="K579" s="260"/>
      <c r="L579" s="265"/>
      <c r="M579" s="266"/>
      <c r="N579" s="267"/>
      <c r="O579" s="267"/>
      <c r="P579" s="267"/>
      <c r="Q579" s="267"/>
      <c r="R579" s="267"/>
      <c r="S579" s="267"/>
      <c r="T579" s="268"/>
      <c r="AT579" s="269" t="s">
        <v>157</v>
      </c>
      <c r="AU579" s="269" t="s">
        <v>87</v>
      </c>
      <c r="AV579" s="14" t="s">
        <v>153</v>
      </c>
      <c r="AW579" s="14" t="s">
        <v>33</v>
      </c>
      <c r="AX579" s="14" t="s">
        <v>8</v>
      </c>
      <c r="AY579" s="269" t="s">
        <v>145</v>
      </c>
    </row>
    <row r="580" s="1" customFormat="1" ht="24" customHeight="1">
      <c r="B580" s="37"/>
      <c r="C580" s="222" t="s">
        <v>531</v>
      </c>
      <c r="D580" s="222" t="s">
        <v>148</v>
      </c>
      <c r="E580" s="223" t="s">
        <v>532</v>
      </c>
      <c r="F580" s="224" t="s">
        <v>533</v>
      </c>
      <c r="G580" s="225" t="s">
        <v>181</v>
      </c>
      <c r="H580" s="226">
        <v>1.3999999999999999</v>
      </c>
      <c r="I580" s="227"/>
      <c r="J580" s="228">
        <f>ROUND(I580*H580,0)</f>
        <v>0</v>
      </c>
      <c r="K580" s="224" t="s">
        <v>152</v>
      </c>
      <c r="L580" s="42"/>
      <c r="M580" s="229" t="s">
        <v>1</v>
      </c>
      <c r="N580" s="230" t="s">
        <v>43</v>
      </c>
      <c r="O580" s="85"/>
      <c r="P580" s="231">
        <f>O580*H580</f>
        <v>0</v>
      </c>
      <c r="Q580" s="231">
        <v>0</v>
      </c>
      <c r="R580" s="231">
        <f>Q580*H580</f>
        <v>0</v>
      </c>
      <c r="S580" s="231">
        <v>0</v>
      </c>
      <c r="T580" s="232">
        <f>S580*H580</f>
        <v>0</v>
      </c>
      <c r="AR580" s="233" t="s">
        <v>153</v>
      </c>
      <c r="AT580" s="233" t="s">
        <v>148</v>
      </c>
      <c r="AU580" s="233" t="s">
        <v>87</v>
      </c>
      <c r="AY580" s="16" t="s">
        <v>145</v>
      </c>
      <c r="BE580" s="234">
        <f>IF(N580="základní",J580,0)</f>
        <v>0</v>
      </c>
      <c r="BF580" s="234">
        <f>IF(N580="snížená",J580,0)</f>
        <v>0</v>
      </c>
      <c r="BG580" s="234">
        <f>IF(N580="zákl. přenesená",J580,0)</f>
        <v>0</v>
      </c>
      <c r="BH580" s="234">
        <f>IF(N580="sníž. přenesená",J580,0)</f>
        <v>0</v>
      </c>
      <c r="BI580" s="234">
        <f>IF(N580="nulová",J580,0)</f>
        <v>0</v>
      </c>
      <c r="BJ580" s="16" t="s">
        <v>8</v>
      </c>
      <c r="BK580" s="234">
        <f>ROUND(I580*H580,0)</f>
        <v>0</v>
      </c>
      <c r="BL580" s="16" t="s">
        <v>153</v>
      </c>
      <c r="BM580" s="233" t="s">
        <v>534</v>
      </c>
    </row>
    <row r="581" s="1" customFormat="1">
      <c r="B581" s="37"/>
      <c r="C581" s="38"/>
      <c r="D581" s="235" t="s">
        <v>155</v>
      </c>
      <c r="E581" s="38"/>
      <c r="F581" s="236" t="s">
        <v>535</v>
      </c>
      <c r="G581" s="38"/>
      <c r="H581" s="38"/>
      <c r="I581" s="138"/>
      <c r="J581" s="38"/>
      <c r="K581" s="38"/>
      <c r="L581" s="42"/>
      <c r="M581" s="237"/>
      <c r="N581" s="85"/>
      <c r="O581" s="85"/>
      <c r="P581" s="85"/>
      <c r="Q581" s="85"/>
      <c r="R581" s="85"/>
      <c r="S581" s="85"/>
      <c r="T581" s="86"/>
      <c r="AT581" s="16" t="s">
        <v>155</v>
      </c>
      <c r="AU581" s="16" t="s">
        <v>87</v>
      </c>
    </row>
    <row r="582" s="12" customFormat="1">
      <c r="B582" s="238"/>
      <c r="C582" s="239"/>
      <c r="D582" s="235" t="s">
        <v>157</v>
      </c>
      <c r="E582" s="240" t="s">
        <v>1</v>
      </c>
      <c r="F582" s="241" t="s">
        <v>387</v>
      </c>
      <c r="G582" s="239"/>
      <c r="H582" s="240" t="s">
        <v>1</v>
      </c>
      <c r="I582" s="242"/>
      <c r="J582" s="239"/>
      <c r="K582" s="239"/>
      <c r="L582" s="243"/>
      <c r="M582" s="244"/>
      <c r="N582" s="245"/>
      <c r="O582" s="245"/>
      <c r="P582" s="245"/>
      <c r="Q582" s="245"/>
      <c r="R582" s="245"/>
      <c r="S582" s="245"/>
      <c r="T582" s="246"/>
      <c r="AT582" s="247" t="s">
        <v>157</v>
      </c>
      <c r="AU582" s="247" t="s">
        <v>87</v>
      </c>
      <c r="AV582" s="12" t="s">
        <v>8</v>
      </c>
      <c r="AW582" s="12" t="s">
        <v>33</v>
      </c>
      <c r="AX582" s="12" t="s">
        <v>78</v>
      </c>
      <c r="AY582" s="247" t="s">
        <v>145</v>
      </c>
    </row>
    <row r="583" s="12" customFormat="1">
      <c r="B583" s="238"/>
      <c r="C583" s="239"/>
      <c r="D583" s="235" t="s">
        <v>157</v>
      </c>
      <c r="E583" s="240" t="s">
        <v>1</v>
      </c>
      <c r="F583" s="241" t="s">
        <v>198</v>
      </c>
      <c r="G583" s="239"/>
      <c r="H583" s="240" t="s">
        <v>1</v>
      </c>
      <c r="I583" s="242"/>
      <c r="J583" s="239"/>
      <c r="K583" s="239"/>
      <c r="L583" s="243"/>
      <c r="M583" s="244"/>
      <c r="N583" s="245"/>
      <c r="O583" s="245"/>
      <c r="P583" s="245"/>
      <c r="Q583" s="245"/>
      <c r="R583" s="245"/>
      <c r="S583" s="245"/>
      <c r="T583" s="246"/>
      <c r="AT583" s="247" t="s">
        <v>157</v>
      </c>
      <c r="AU583" s="247" t="s">
        <v>87</v>
      </c>
      <c r="AV583" s="12" t="s">
        <v>8</v>
      </c>
      <c r="AW583" s="12" t="s">
        <v>33</v>
      </c>
      <c r="AX583" s="12" t="s">
        <v>78</v>
      </c>
      <c r="AY583" s="247" t="s">
        <v>145</v>
      </c>
    </row>
    <row r="584" s="13" customFormat="1">
      <c r="B584" s="248"/>
      <c r="C584" s="249"/>
      <c r="D584" s="235" t="s">
        <v>157</v>
      </c>
      <c r="E584" s="250" t="s">
        <v>1</v>
      </c>
      <c r="F584" s="251" t="s">
        <v>536</v>
      </c>
      <c r="G584" s="249"/>
      <c r="H584" s="252">
        <v>1.3999999999999999</v>
      </c>
      <c r="I584" s="253"/>
      <c r="J584" s="249"/>
      <c r="K584" s="249"/>
      <c r="L584" s="254"/>
      <c r="M584" s="255"/>
      <c r="N584" s="256"/>
      <c r="O584" s="256"/>
      <c r="P584" s="256"/>
      <c r="Q584" s="256"/>
      <c r="R584" s="256"/>
      <c r="S584" s="256"/>
      <c r="T584" s="257"/>
      <c r="AT584" s="258" t="s">
        <v>157</v>
      </c>
      <c r="AU584" s="258" t="s">
        <v>87</v>
      </c>
      <c r="AV584" s="13" t="s">
        <v>87</v>
      </c>
      <c r="AW584" s="13" t="s">
        <v>33</v>
      </c>
      <c r="AX584" s="13" t="s">
        <v>78</v>
      </c>
      <c r="AY584" s="258" t="s">
        <v>145</v>
      </c>
    </row>
    <row r="585" s="14" customFormat="1">
      <c r="B585" s="259"/>
      <c r="C585" s="260"/>
      <c r="D585" s="235" t="s">
        <v>157</v>
      </c>
      <c r="E585" s="261" t="s">
        <v>1</v>
      </c>
      <c r="F585" s="262" t="s">
        <v>161</v>
      </c>
      <c r="G585" s="260"/>
      <c r="H585" s="263">
        <v>1.3999999999999999</v>
      </c>
      <c r="I585" s="264"/>
      <c r="J585" s="260"/>
      <c r="K585" s="260"/>
      <c r="L585" s="265"/>
      <c r="M585" s="266"/>
      <c r="N585" s="267"/>
      <c r="O585" s="267"/>
      <c r="P585" s="267"/>
      <c r="Q585" s="267"/>
      <c r="R585" s="267"/>
      <c r="S585" s="267"/>
      <c r="T585" s="268"/>
      <c r="AT585" s="269" t="s">
        <v>157</v>
      </c>
      <c r="AU585" s="269" t="s">
        <v>87</v>
      </c>
      <c r="AV585" s="14" t="s">
        <v>153</v>
      </c>
      <c r="AW585" s="14" t="s">
        <v>33</v>
      </c>
      <c r="AX585" s="14" t="s">
        <v>8</v>
      </c>
      <c r="AY585" s="269" t="s">
        <v>145</v>
      </c>
    </row>
    <row r="586" s="1" customFormat="1" ht="24" customHeight="1">
      <c r="B586" s="37"/>
      <c r="C586" s="222" t="s">
        <v>537</v>
      </c>
      <c r="D586" s="222" t="s">
        <v>148</v>
      </c>
      <c r="E586" s="223" t="s">
        <v>538</v>
      </c>
      <c r="F586" s="224" t="s">
        <v>539</v>
      </c>
      <c r="G586" s="225" t="s">
        <v>168</v>
      </c>
      <c r="H586" s="226">
        <v>62.719999999999999</v>
      </c>
      <c r="I586" s="227"/>
      <c r="J586" s="228">
        <f>ROUND(I586*H586,0)</f>
        <v>0</v>
      </c>
      <c r="K586" s="224" t="s">
        <v>152</v>
      </c>
      <c r="L586" s="42"/>
      <c r="M586" s="229" t="s">
        <v>1</v>
      </c>
      <c r="N586" s="230" t="s">
        <v>43</v>
      </c>
      <c r="O586" s="85"/>
      <c r="P586" s="231">
        <f>O586*H586</f>
        <v>0</v>
      </c>
      <c r="Q586" s="231">
        <v>0</v>
      </c>
      <c r="R586" s="231">
        <f>Q586*H586</f>
        <v>0</v>
      </c>
      <c r="S586" s="231">
        <v>0.0040000000000000001</v>
      </c>
      <c r="T586" s="232">
        <f>S586*H586</f>
        <v>0.25087999999999999</v>
      </c>
      <c r="AR586" s="233" t="s">
        <v>153</v>
      </c>
      <c r="AT586" s="233" t="s">
        <v>148</v>
      </c>
      <c r="AU586" s="233" t="s">
        <v>87</v>
      </c>
      <c r="AY586" s="16" t="s">
        <v>145</v>
      </c>
      <c r="BE586" s="234">
        <f>IF(N586="základní",J586,0)</f>
        <v>0</v>
      </c>
      <c r="BF586" s="234">
        <f>IF(N586="snížená",J586,0)</f>
        <v>0</v>
      </c>
      <c r="BG586" s="234">
        <f>IF(N586="zákl. přenesená",J586,0)</f>
        <v>0</v>
      </c>
      <c r="BH586" s="234">
        <f>IF(N586="sníž. přenesená",J586,0)</f>
        <v>0</v>
      </c>
      <c r="BI586" s="234">
        <f>IF(N586="nulová",J586,0)</f>
        <v>0</v>
      </c>
      <c r="BJ586" s="16" t="s">
        <v>8</v>
      </c>
      <c r="BK586" s="234">
        <f>ROUND(I586*H586,0)</f>
        <v>0</v>
      </c>
      <c r="BL586" s="16" t="s">
        <v>153</v>
      </c>
      <c r="BM586" s="233" t="s">
        <v>540</v>
      </c>
    </row>
    <row r="587" s="1" customFormat="1">
      <c r="B587" s="37"/>
      <c r="C587" s="38"/>
      <c r="D587" s="235" t="s">
        <v>155</v>
      </c>
      <c r="E587" s="38"/>
      <c r="F587" s="236" t="s">
        <v>541</v>
      </c>
      <c r="G587" s="38"/>
      <c r="H587" s="38"/>
      <c r="I587" s="138"/>
      <c r="J587" s="38"/>
      <c r="K587" s="38"/>
      <c r="L587" s="42"/>
      <c r="M587" s="237"/>
      <c r="N587" s="85"/>
      <c r="O587" s="85"/>
      <c r="P587" s="85"/>
      <c r="Q587" s="85"/>
      <c r="R587" s="85"/>
      <c r="S587" s="85"/>
      <c r="T587" s="86"/>
      <c r="AT587" s="16" t="s">
        <v>155</v>
      </c>
      <c r="AU587" s="16" t="s">
        <v>87</v>
      </c>
    </row>
    <row r="588" s="12" customFormat="1">
      <c r="B588" s="238"/>
      <c r="C588" s="239"/>
      <c r="D588" s="235" t="s">
        <v>157</v>
      </c>
      <c r="E588" s="240" t="s">
        <v>1</v>
      </c>
      <c r="F588" s="241" t="s">
        <v>387</v>
      </c>
      <c r="G588" s="239"/>
      <c r="H588" s="240" t="s">
        <v>1</v>
      </c>
      <c r="I588" s="242"/>
      <c r="J588" s="239"/>
      <c r="K588" s="239"/>
      <c r="L588" s="243"/>
      <c r="M588" s="244"/>
      <c r="N588" s="245"/>
      <c r="O588" s="245"/>
      <c r="P588" s="245"/>
      <c r="Q588" s="245"/>
      <c r="R588" s="245"/>
      <c r="S588" s="245"/>
      <c r="T588" s="246"/>
      <c r="AT588" s="247" t="s">
        <v>157</v>
      </c>
      <c r="AU588" s="247" t="s">
        <v>87</v>
      </c>
      <c r="AV588" s="12" t="s">
        <v>8</v>
      </c>
      <c r="AW588" s="12" t="s">
        <v>33</v>
      </c>
      <c r="AX588" s="12" t="s">
        <v>78</v>
      </c>
      <c r="AY588" s="247" t="s">
        <v>145</v>
      </c>
    </row>
    <row r="589" s="12" customFormat="1">
      <c r="B589" s="238"/>
      <c r="C589" s="239"/>
      <c r="D589" s="235" t="s">
        <v>157</v>
      </c>
      <c r="E589" s="240" t="s">
        <v>1</v>
      </c>
      <c r="F589" s="241" t="s">
        <v>196</v>
      </c>
      <c r="G589" s="239"/>
      <c r="H589" s="240" t="s">
        <v>1</v>
      </c>
      <c r="I589" s="242"/>
      <c r="J589" s="239"/>
      <c r="K589" s="239"/>
      <c r="L589" s="243"/>
      <c r="M589" s="244"/>
      <c r="N589" s="245"/>
      <c r="O589" s="245"/>
      <c r="P589" s="245"/>
      <c r="Q589" s="245"/>
      <c r="R589" s="245"/>
      <c r="S589" s="245"/>
      <c r="T589" s="246"/>
      <c r="AT589" s="247" t="s">
        <v>157</v>
      </c>
      <c r="AU589" s="247" t="s">
        <v>87</v>
      </c>
      <c r="AV589" s="12" t="s">
        <v>8</v>
      </c>
      <c r="AW589" s="12" t="s">
        <v>33</v>
      </c>
      <c r="AX589" s="12" t="s">
        <v>78</v>
      </c>
      <c r="AY589" s="247" t="s">
        <v>145</v>
      </c>
    </row>
    <row r="590" s="13" customFormat="1">
      <c r="B590" s="248"/>
      <c r="C590" s="249"/>
      <c r="D590" s="235" t="s">
        <v>157</v>
      </c>
      <c r="E590" s="250" t="s">
        <v>1</v>
      </c>
      <c r="F590" s="251" t="s">
        <v>216</v>
      </c>
      <c r="G590" s="249"/>
      <c r="H590" s="252">
        <v>48.789999999999999</v>
      </c>
      <c r="I590" s="253"/>
      <c r="J590" s="249"/>
      <c r="K590" s="249"/>
      <c r="L590" s="254"/>
      <c r="M590" s="255"/>
      <c r="N590" s="256"/>
      <c r="O590" s="256"/>
      <c r="P590" s="256"/>
      <c r="Q590" s="256"/>
      <c r="R590" s="256"/>
      <c r="S590" s="256"/>
      <c r="T590" s="257"/>
      <c r="AT590" s="258" t="s">
        <v>157</v>
      </c>
      <c r="AU590" s="258" t="s">
        <v>87</v>
      </c>
      <c r="AV590" s="13" t="s">
        <v>87</v>
      </c>
      <c r="AW590" s="13" t="s">
        <v>33</v>
      </c>
      <c r="AX590" s="13" t="s">
        <v>78</v>
      </c>
      <c r="AY590" s="258" t="s">
        <v>145</v>
      </c>
    </row>
    <row r="591" s="12" customFormat="1">
      <c r="B591" s="238"/>
      <c r="C591" s="239"/>
      <c r="D591" s="235" t="s">
        <v>157</v>
      </c>
      <c r="E591" s="240" t="s">
        <v>1</v>
      </c>
      <c r="F591" s="241" t="s">
        <v>217</v>
      </c>
      <c r="G591" s="239"/>
      <c r="H591" s="240" t="s">
        <v>1</v>
      </c>
      <c r="I591" s="242"/>
      <c r="J591" s="239"/>
      <c r="K591" s="239"/>
      <c r="L591" s="243"/>
      <c r="M591" s="244"/>
      <c r="N591" s="245"/>
      <c r="O591" s="245"/>
      <c r="P591" s="245"/>
      <c r="Q591" s="245"/>
      <c r="R591" s="245"/>
      <c r="S591" s="245"/>
      <c r="T591" s="246"/>
      <c r="AT591" s="247" t="s">
        <v>157</v>
      </c>
      <c r="AU591" s="247" t="s">
        <v>87</v>
      </c>
      <c r="AV591" s="12" t="s">
        <v>8</v>
      </c>
      <c r="AW591" s="12" t="s">
        <v>33</v>
      </c>
      <c r="AX591" s="12" t="s">
        <v>78</v>
      </c>
      <c r="AY591" s="247" t="s">
        <v>145</v>
      </c>
    </row>
    <row r="592" s="13" customFormat="1">
      <c r="B592" s="248"/>
      <c r="C592" s="249"/>
      <c r="D592" s="235" t="s">
        <v>157</v>
      </c>
      <c r="E592" s="250" t="s">
        <v>1</v>
      </c>
      <c r="F592" s="251" t="s">
        <v>542</v>
      </c>
      <c r="G592" s="249"/>
      <c r="H592" s="252">
        <v>11.300000000000001</v>
      </c>
      <c r="I592" s="253"/>
      <c r="J592" s="249"/>
      <c r="K592" s="249"/>
      <c r="L592" s="254"/>
      <c r="M592" s="255"/>
      <c r="N592" s="256"/>
      <c r="O592" s="256"/>
      <c r="P592" s="256"/>
      <c r="Q592" s="256"/>
      <c r="R592" s="256"/>
      <c r="S592" s="256"/>
      <c r="T592" s="257"/>
      <c r="AT592" s="258" t="s">
        <v>157</v>
      </c>
      <c r="AU592" s="258" t="s">
        <v>87</v>
      </c>
      <c r="AV592" s="13" t="s">
        <v>87</v>
      </c>
      <c r="AW592" s="13" t="s">
        <v>33</v>
      </c>
      <c r="AX592" s="13" t="s">
        <v>78</v>
      </c>
      <c r="AY592" s="258" t="s">
        <v>145</v>
      </c>
    </row>
    <row r="593" s="12" customFormat="1">
      <c r="B593" s="238"/>
      <c r="C593" s="239"/>
      <c r="D593" s="235" t="s">
        <v>157</v>
      </c>
      <c r="E593" s="240" t="s">
        <v>1</v>
      </c>
      <c r="F593" s="241" t="s">
        <v>219</v>
      </c>
      <c r="G593" s="239"/>
      <c r="H593" s="240" t="s">
        <v>1</v>
      </c>
      <c r="I593" s="242"/>
      <c r="J593" s="239"/>
      <c r="K593" s="239"/>
      <c r="L593" s="243"/>
      <c r="M593" s="244"/>
      <c r="N593" s="245"/>
      <c r="O593" s="245"/>
      <c r="P593" s="245"/>
      <c r="Q593" s="245"/>
      <c r="R593" s="245"/>
      <c r="S593" s="245"/>
      <c r="T593" s="246"/>
      <c r="AT593" s="247" t="s">
        <v>157</v>
      </c>
      <c r="AU593" s="247" t="s">
        <v>87</v>
      </c>
      <c r="AV593" s="12" t="s">
        <v>8</v>
      </c>
      <c r="AW593" s="12" t="s">
        <v>33</v>
      </c>
      <c r="AX593" s="12" t="s">
        <v>78</v>
      </c>
      <c r="AY593" s="247" t="s">
        <v>145</v>
      </c>
    </row>
    <row r="594" s="13" customFormat="1">
      <c r="B594" s="248"/>
      <c r="C594" s="249"/>
      <c r="D594" s="235" t="s">
        <v>157</v>
      </c>
      <c r="E594" s="250" t="s">
        <v>1</v>
      </c>
      <c r="F594" s="251" t="s">
        <v>220</v>
      </c>
      <c r="G594" s="249"/>
      <c r="H594" s="252">
        <v>2.6299999999999999</v>
      </c>
      <c r="I594" s="253"/>
      <c r="J594" s="249"/>
      <c r="K594" s="249"/>
      <c r="L594" s="254"/>
      <c r="M594" s="255"/>
      <c r="N594" s="256"/>
      <c r="O594" s="256"/>
      <c r="P594" s="256"/>
      <c r="Q594" s="256"/>
      <c r="R594" s="256"/>
      <c r="S594" s="256"/>
      <c r="T594" s="257"/>
      <c r="AT594" s="258" t="s">
        <v>157</v>
      </c>
      <c r="AU594" s="258" t="s">
        <v>87</v>
      </c>
      <c r="AV594" s="13" t="s">
        <v>87</v>
      </c>
      <c r="AW594" s="13" t="s">
        <v>33</v>
      </c>
      <c r="AX594" s="13" t="s">
        <v>78</v>
      </c>
      <c r="AY594" s="258" t="s">
        <v>145</v>
      </c>
    </row>
    <row r="595" s="14" customFormat="1">
      <c r="B595" s="259"/>
      <c r="C595" s="260"/>
      <c r="D595" s="235" t="s">
        <v>157</v>
      </c>
      <c r="E595" s="261" t="s">
        <v>1</v>
      </c>
      <c r="F595" s="262" t="s">
        <v>161</v>
      </c>
      <c r="G595" s="260"/>
      <c r="H595" s="263">
        <v>62.719999999999999</v>
      </c>
      <c r="I595" s="264"/>
      <c r="J595" s="260"/>
      <c r="K595" s="260"/>
      <c r="L595" s="265"/>
      <c r="M595" s="266"/>
      <c r="N595" s="267"/>
      <c r="O595" s="267"/>
      <c r="P595" s="267"/>
      <c r="Q595" s="267"/>
      <c r="R595" s="267"/>
      <c r="S595" s="267"/>
      <c r="T595" s="268"/>
      <c r="AT595" s="269" t="s">
        <v>157</v>
      </c>
      <c r="AU595" s="269" t="s">
        <v>87</v>
      </c>
      <c r="AV595" s="14" t="s">
        <v>153</v>
      </c>
      <c r="AW595" s="14" t="s">
        <v>33</v>
      </c>
      <c r="AX595" s="14" t="s">
        <v>8</v>
      </c>
      <c r="AY595" s="269" t="s">
        <v>145</v>
      </c>
    </row>
    <row r="596" s="1" customFormat="1" ht="24" customHeight="1">
      <c r="B596" s="37"/>
      <c r="C596" s="222" t="s">
        <v>543</v>
      </c>
      <c r="D596" s="222" t="s">
        <v>148</v>
      </c>
      <c r="E596" s="223" t="s">
        <v>544</v>
      </c>
      <c r="F596" s="224" t="s">
        <v>545</v>
      </c>
      <c r="G596" s="225" t="s">
        <v>168</v>
      </c>
      <c r="H596" s="226">
        <v>90.090000000000003</v>
      </c>
      <c r="I596" s="227"/>
      <c r="J596" s="228">
        <f>ROUND(I596*H596,0)</f>
        <v>0</v>
      </c>
      <c r="K596" s="224" t="s">
        <v>152</v>
      </c>
      <c r="L596" s="42"/>
      <c r="M596" s="229" t="s">
        <v>1</v>
      </c>
      <c r="N596" s="230" t="s">
        <v>43</v>
      </c>
      <c r="O596" s="85"/>
      <c r="P596" s="231">
        <f>O596*H596</f>
        <v>0</v>
      </c>
      <c r="Q596" s="231">
        <v>0</v>
      </c>
      <c r="R596" s="231">
        <f>Q596*H596</f>
        <v>0</v>
      </c>
      <c r="S596" s="231">
        <v>0.01</v>
      </c>
      <c r="T596" s="232">
        <f>S596*H596</f>
        <v>0.90090000000000003</v>
      </c>
      <c r="AR596" s="233" t="s">
        <v>153</v>
      </c>
      <c r="AT596" s="233" t="s">
        <v>148</v>
      </c>
      <c r="AU596" s="233" t="s">
        <v>87</v>
      </c>
      <c r="AY596" s="16" t="s">
        <v>145</v>
      </c>
      <c r="BE596" s="234">
        <f>IF(N596="základní",J596,0)</f>
        <v>0</v>
      </c>
      <c r="BF596" s="234">
        <f>IF(N596="snížená",J596,0)</f>
        <v>0</v>
      </c>
      <c r="BG596" s="234">
        <f>IF(N596="zákl. přenesená",J596,0)</f>
        <v>0</v>
      </c>
      <c r="BH596" s="234">
        <f>IF(N596="sníž. přenesená",J596,0)</f>
        <v>0</v>
      </c>
      <c r="BI596" s="234">
        <f>IF(N596="nulová",J596,0)</f>
        <v>0</v>
      </c>
      <c r="BJ596" s="16" t="s">
        <v>8</v>
      </c>
      <c r="BK596" s="234">
        <f>ROUND(I596*H596,0)</f>
        <v>0</v>
      </c>
      <c r="BL596" s="16" t="s">
        <v>153</v>
      </c>
      <c r="BM596" s="233" t="s">
        <v>546</v>
      </c>
    </row>
    <row r="597" s="1" customFormat="1">
      <c r="B597" s="37"/>
      <c r="C597" s="38"/>
      <c r="D597" s="235" t="s">
        <v>155</v>
      </c>
      <c r="E597" s="38"/>
      <c r="F597" s="236" t="s">
        <v>547</v>
      </c>
      <c r="G597" s="38"/>
      <c r="H597" s="38"/>
      <c r="I597" s="138"/>
      <c r="J597" s="38"/>
      <c r="K597" s="38"/>
      <c r="L597" s="42"/>
      <c r="M597" s="237"/>
      <c r="N597" s="85"/>
      <c r="O597" s="85"/>
      <c r="P597" s="85"/>
      <c r="Q597" s="85"/>
      <c r="R597" s="85"/>
      <c r="S597" s="85"/>
      <c r="T597" s="86"/>
      <c r="AT597" s="16" t="s">
        <v>155</v>
      </c>
      <c r="AU597" s="16" t="s">
        <v>87</v>
      </c>
    </row>
    <row r="598" s="12" customFormat="1">
      <c r="B598" s="238"/>
      <c r="C598" s="239"/>
      <c r="D598" s="235" t="s">
        <v>157</v>
      </c>
      <c r="E598" s="240" t="s">
        <v>1</v>
      </c>
      <c r="F598" s="241" t="s">
        <v>387</v>
      </c>
      <c r="G598" s="239"/>
      <c r="H598" s="240" t="s">
        <v>1</v>
      </c>
      <c r="I598" s="242"/>
      <c r="J598" s="239"/>
      <c r="K598" s="239"/>
      <c r="L598" s="243"/>
      <c r="M598" s="244"/>
      <c r="N598" s="245"/>
      <c r="O598" s="245"/>
      <c r="P598" s="245"/>
      <c r="Q598" s="245"/>
      <c r="R598" s="245"/>
      <c r="S598" s="245"/>
      <c r="T598" s="246"/>
      <c r="AT598" s="247" t="s">
        <v>157</v>
      </c>
      <c r="AU598" s="247" t="s">
        <v>87</v>
      </c>
      <c r="AV598" s="12" t="s">
        <v>8</v>
      </c>
      <c r="AW598" s="12" t="s">
        <v>33</v>
      </c>
      <c r="AX598" s="12" t="s">
        <v>78</v>
      </c>
      <c r="AY598" s="247" t="s">
        <v>145</v>
      </c>
    </row>
    <row r="599" s="13" customFormat="1">
      <c r="B599" s="248"/>
      <c r="C599" s="249"/>
      <c r="D599" s="235" t="s">
        <v>157</v>
      </c>
      <c r="E599" s="250" t="s">
        <v>1</v>
      </c>
      <c r="F599" s="251" t="s">
        <v>304</v>
      </c>
      <c r="G599" s="249"/>
      <c r="H599" s="252">
        <v>90.090000000000003</v>
      </c>
      <c r="I599" s="253"/>
      <c r="J599" s="249"/>
      <c r="K599" s="249"/>
      <c r="L599" s="254"/>
      <c r="M599" s="255"/>
      <c r="N599" s="256"/>
      <c r="O599" s="256"/>
      <c r="P599" s="256"/>
      <c r="Q599" s="256"/>
      <c r="R599" s="256"/>
      <c r="S599" s="256"/>
      <c r="T599" s="257"/>
      <c r="AT599" s="258" t="s">
        <v>157</v>
      </c>
      <c r="AU599" s="258" t="s">
        <v>87</v>
      </c>
      <c r="AV599" s="13" t="s">
        <v>87</v>
      </c>
      <c r="AW599" s="13" t="s">
        <v>33</v>
      </c>
      <c r="AX599" s="13" t="s">
        <v>78</v>
      </c>
      <c r="AY599" s="258" t="s">
        <v>145</v>
      </c>
    </row>
    <row r="600" s="14" customFormat="1">
      <c r="B600" s="259"/>
      <c r="C600" s="260"/>
      <c r="D600" s="235" t="s">
        <v>157</v>
      </c>
      <c r="E600" s="261" t="s">
        <v>1</v>
      </c>
      <c r="F600" s="262" t="s">
        <v>161</v>
      </c>
      <c r="G600" s="260"/>
      <c r="H600" s="263">
        <v>90.090000000000003</v>
      </c>
      <c r="I600" s="264"/>
      <c r="J600" s="260"/>
      <c r="K600" s="260"/>
      <c r="L600" s="265"/>
      <c r="M600" s="266"/>
      <c r="N600" s="267"/>
      <c r="O600" s="267"/>
      <c r="P600" s="267"/>
      <c r="Q600" s="267"/>
      <c r="R600" s="267"/>
      <c r="S600" s="267"/>
      <c r="T600" s="268"/>
      <c r="AT600" s="269" t="s">
        <v>157</v>
      </c>
      <c r="AU600" s="269" t="s">
        <v>87</v>
      </c>
      <c r="AV600" s="14" t="s">
        <v>153</v>
      </c>
      <c r="AW600" s="14" t="s">
        <v>33</v>
      </c>
      <c r="AX600" s="14" t="s">
        <v>8</v>
      </c>
      <c r="AY600" s="269" t="s">
        <v>145</v>
      </c>
    </row>
    <row r="601" s="1" customFormat="1" ht="24" customHeight="1">
      <c r="B601" s="37"/>
      <c r="C601" s="222" t="s">
        <v>548</v>
      </c>
      <c r="D601" s="222" t="s">
        <v>148</v>
      </c>
      <c r="E601" s="223" t="s">
        <v>549</v>
      </c>
      <c r="F601" s="224" t="s">
        <v>550</v>
      </c>
      <c r="G601" s="225" t="s">
        <v>168</v>
      </c>
      <c r="H601" s="226">
        <v>30.579999999999998</v>
      </c>
      <c r="I601" s="227"/>
      <c r="J601" s="228">
        <f>ROUND(I601*H601,0)</f>
        <v>0</v>
      </c>
      <c r="K601" s="224" t="s">
        <v>152</v>
      </c>
      <c r="L601" s="42"/>
      <c r="M601" s="229" t="s">
        <v>1</v>
      </c>
      <c r="N601" s="230" t="s">
        <v>43</v>
      </c>
      <c r="O601" s="85"/>
      <c r="P601" s="231">
        <f>O601*H601</f>
        <v>0</v>
      </c>
      <c r="Q601" s="231">
        <v>0</v>
      </c>
      <c r="R601" s="231">
        <f>Q601*H601</f>
        <v>0</v>
      </c>
      <c r="S601" s="231">
        <v>0.02</v>
      </c>
      <c r="T601" s="232">
        <f>S601*H601</f>
        <v>0.61160000000000003</v>
      </c>
      <c r="AR601" s="233" t="s">
        <v>153</v>
      </c>
      <c r="AT601" s="233" t="s">
        <v>148</v>
      </c>
      <c r="AU601" s="233" t="s">
        <v>87</v>
      </c>
      <c r="AY601" s="16" t="s">
        <v>145</v>
      </c>
      <c r="BE601" s="234">
        <f>IF(N601="základní",J601,0)</f>
        <v>0</v>
      </c>
      <c r="BF601" s="234">
        <f>IF(N601="snížená",J601,0)</f>
        <v>0</v>
      </c>
      <c r="BG601" s="234">
        <f>IF(N601="zákl. přenesená",J601,0)</f>
        <v>0</v>
      </c>
      <c r="BH601" s="234">
        <f>IF(N601="sníž. přenesená",J601,0)</f>
        <v>0</v>
      </c>
      <c r="BI601" s="234">
        <f>IF(N601="nulová",J601,0)</f>
        <v>0</v>
      </c>
      <c r="BJ601" s="16" t="s">
        <v>8</v>
      </c>
      <c r="BK601" s="234">
        <f>ROUND(I601*H601,0)</f>
        <v>0</v>
      </c>
      <c r="BL601" s="16" t="s">
        <v>153</v>
      </c>
      <c r="BM601" s="233" t="s">
        <v>551</v>
      </c>
    </row>
    <row r="602" s="1" customFormat="1">
      <c r="B602" s="37"/>
      <c r="C602" s="38"/>
      <c r="D602" s="235" t="s">
        <v>155</v>
      </c>
      <c r="E602" s="38"/>
      <c r="F602" s="236" t="s">
        <v>552</v>
      </c>
      <c r="G602" s="38"/>
      <c r="H602" s="38"/>
      <c r="I602" s="138"/>
      <c r="J602" s="38"/>
      <c r="K602" s="38"/>
      <c r="L602" s="42"/>
      <c r="M602" s="237"/>
      <c r="N602" s="85"/>
      <c r="O602" s="85"/>
      <c r="P602" s="85"/>
      <c r="Q602" s="85"/>
      <c r="R602" s="85"/>
      <c r="S602" s="85"/>
      <c r="T602" s="86"/>
      <c r="AT602" s="16" t="s">
        <v>155</v>
      </c>
      <c r="AU602" s="16" t="s">
        <v>87</v>
      </c>
    </row>
    <row r="603" s="12" customFormat="1">
      <c r="B603" s="238"/>
      <c r="C603" s="239"/>
      <c r="D603" s="235" t="s">
        <v>157</v>
      </c>
      <c r="E603" s="240" t="s">
        <v>1</v>
      </c>
      <c r="F603" s="241" t="s">
        <v>158</v>
      </c>
      <c r="G603" s="239"/>
      <c r="H603" s="240" t="s">
        <v>1</v>
      </c>
      <c r="I603" s="242"/>
      <c r="J603" s="239"/>
      <c r="K603" s="239"/>
      <c r="L603" s="243"/>
      <c r="M603" s="244"/>
      <c r="N603" s="245"/>
      <c r="O603" s="245"/>
      <c r="P603" s="245"/>
      <c r="Q603" s="245"/>
      <c r="R603" s="245"/>
      <c r="S603" s="245"/>
      <c r="T603" s="246"/>
      <c r="AT603" s="247" t="s">
        <v>157</v>
      </c>
      <c r="AU603" s="247" t="s">
        <v>87</v>
      </c>
      <c r="AV603" s="12" t="s">
        <v>8</v>
      </c>
      <c r="AW603" s="12" t="s">
        <v>33</v>
      </c>
      <c r="AX603" s="12" t="s">
        <v>78</v>
      </c>
      <c r="AY603" s="247" t="s">
        <v>145</v>
      </c>
    </row>
    <row r="604" s="12" customFormat="1">
      <c r="B604" s="238"/>
      <c r="C604" s="239"/>
      <c r="D604" s="235" t="s">
        <v>157</v>
      </c>
      <c r="E604" s="240" t="s">
        <v>1</v>
      </c>
      <c r="F604" s="241" t="s">
        <v>295</v>
      </c>
      <c r="G604" s="239"/>
      <c r="H604" s="240" t="s">
        <v>1</v>
      </c>
      <c r="I604" s="242"/>
      <c r="J604" s="239"/>
      <c r="K604" s="239"/>
      <c r="L604" s="243"/>
      <c r="M604" s="244"/>
      <c r="N604" s="245"/>
      <c r="O604" s="245"/>
      <c r="P604" s="245"/>
      <c r="Q604" s="245"/>
      <c r="R604" s="245"/>
      <c r="S604" s="245"/>
      <c r="T604" s="246"/>
      <c r="AT604" s="247" t="s">
        <v>157</v>
      </c>
      <c r="AU604" s="247" t="s">
        <v>87</v>
      </c>
      <c r="AV604" s="12" t="s">
        <v>8</v>
      </c>
      <c r="AW604" s="12" t="s">
        <v>33</v>
      </c>
      <c r="AX604" s="12" t="s">
        <v>78</v>
      </c>
      <c r="AY604" s="247" t="s">
        <v>145</v>
      </c>
    </row>
    <row r="605" s="13" customFormat="1">
      <c r="B605" s="248"/>
      <c r="C605" s="249"/>
      <c r="D605" s="235" t="s">
        <v>157</v>
      </c>
      <c r="E605" s="250" t="s">
        <v>1</v>
      </c>
      <c r="F605" s="251" t="s">
        <v>296</v>
      </c>
      <c r="G605" s="249"/>
      <c r="H605" s="252">
        <v>31.98</v>
      </c>
      <c r="I605" s="253"/>
      <c r="J605" s="249"/>
      <c r="K605" s="249"/>
      <c r="L605" s="254"/>
      <c r="M605" s="255"/>
      <c r="N605" s="256"/>
      <c r="O605" s="256"/>
      <c r="P605" s="256"/>
      <c r="Q605" s="256"/>
      <c r="R605" s="256"/>
      <c r="S605" s="256"/>
      <c r="T605" s="257"/>
      <c r="AT605" s="258" t="s">
        <v>157</v>
      </c>
      <c r="AU605" s="258" t="s">
        <v>87</v>
      </c>
      <c r="AV605" s="13" t="s">
        <v>87</v>
      </c>
      <c r="AW605" s="13" t="s">
        <v>33</v>
      </c>
      <c r="AX605" s="13" t="s">
        <v>78</v>
      </c>
      <c r="AY605" s="258" t="s">
        <v>145</v>
      </c>
    </row>
    <row r="606" s="13" customFormat="1">
      <c r="B606" s="248"/>
      <c r="C606" s="249"/>
      <c r="D606" s="235" t="s">
        <v>157</v>
      </c>
      <c r="E606" s="250" t="s">
        <v>1</v>
      </c>
      <c r="F606" s="251" t="s">
        <v>297</v>
      </c>
      <c r="G606" s="249"/>
      <c r="H606" s="252">
        <v>-1.3999999999999999</v>
      </c>
      <c r="I606" s="253"/>
      <c r="J606" s="249"/>
      <c r="K606" s="249"/>
      <c r="L606" s="254"/>
      <c r="M606" s="255"/>
      <c r="N606" s="256"/>
      <c r="O606" s="256"/>
      <c r="P606" s="256"/>
      <c r="Q606" s="256"/>
      <c r="R606" s="256"/>
      <c r="S606" s="256"/>
      <c r="T606" s="257"/>
      <c r="AT606" s="258" t="s">
        <v>157</v>
      </c>
      <c r="AU606" s="258" t="s">
        <v>87</v>
      </c>
      <c r="AV606" s="13" t="s">
        <v>87</v>
      </c>
      <c r="AW606" s="13" t="s">
        <v>33</v>
      </c>
      <c r="AX606" s="13" t="s">
        <v>78</v>
      </c>
      <c r="AY606" s="258" t="s">
        <v>145</v>
      </c>
    </row>
    <row r="607" s="14" customFormat="1">
      <c r="B607" s="259"/>
      <c r="C607" s="260"/>
      <c r="D607" s="235" t="s">
        <v>157</v>
      </c>
      <c r="E607" s="261" t="s">
        <v>1</v>
      </c>
      <c r="F607" s="262" t="s">
        <v>161</v>
      </c>
      <c r="G607" s="260"/>
      <c r="H607" s="263">
        <v>30.579999999999998</v>
      </c>
      <c r="I607" s="264"/>
      <c r="J607" s="260"/>
      <c r="K607" s="260"/>
      <c r="L607" s="265"/>
      <c r="M607" s="266"/>
      <c r="N607" s="267"/>
      <c r="O607" s="267"/>
      <c r="P607" s="267"/>
      <c r="Q607" s="267"/>
      <c r="R607" s="267"/>
      <c r="S607" s="267"/>
      <c r="T607" s="268"/>
      <c r="AT607" s="269" t="s">
        <v>157</v>
      </c>
      <c r="AU607" s="269" t="s">
        <v>87</v>
      </c>
      <c r="AV607" s="14" t="s">
        <v>153</v>
      </c>
      <c r="AW607" s="14" t="s">
        <v>33</v>
      </c>
      <c r="AX607" s="14" t="s">
        <v>8</v>
      </c>
      <c r="AY607" s="269" t="s">
        <v>145</v>
      </c>
    </row>
    <row r="608" s="1" customFormat="1" ht="24" customHeight="1">
      <c r="B608" s="37"/>
      <c r="C608" s="222" t="s">
        <v>553</v>
      </c>
      <c r="D608" s="222" t="s">
        <v>148</v>
      </c>
      <c r="E608" s="223" t="s">
        <v>554</v>
      </c>
      <c r="F608" s="224" t="s">
        <v>555</v>
      </c>
      <c r="G608" s="225" t="s">
        <v>168</v>
      </c>
      <c r="H608" s="226">
        <v>35.037999999999997</v>
      </c>
      <c r="I608" s="227"/>
      <c r="J608" s="228">
        <f>ROUND(I608*H608,0)</f>
        <v>0</v>
      </c>
      <c r="K608" s="224" t="s">
        <v>152</v>
      </c>
      <c r="L608" s="42"/>
      <c r="M608" s="229" t="s">
        <v>1</v>
      </c>
      <c r="N608" s="230" t="s">
        <v>43</v>
      </c>
      <c r="O608" s="85"/>
      <c r="P608" s="231">
        <f>O608*H608</f>
        <v>0</v>
      </c>
      <c r="Q608" s="231">
        <v>0</v>
      </c>
      <c r="R608" s="231">
        <f>Q608*H608</f>
        <v>0</v>
      </c>
      <c r="S608" s="231">
        <v>0.045999999999999999</v>
      </c>
      <c r="T608" s="232">
        <f>S608*H608</f>
        <v>1.6117479999999997</v>
      </c>
      <c r="AR608" s="233" t="s">
        <v>153</v>
      </c>
      <c r="AT608" s="233" t="s">
        <v>148</v>
      </c>
      <c r="AU608" s="233" t="s">
        <v>87</v>
      </c>
      <c r="AY608" s="16" t="s">
        <v>145</v>
      </c>
      <c r="BE608" s="234">
        <f>IF(N608="základní",J608,0)</f>
        <v>0</v>
      </c>
      <c r="BF608" s="234">
        <f>IF(N608="snížená",J608,0)</f>
        <v>0</v>
      </c>
      <c r="BG608" s="234">
        <f>IF(N608="zákl. přenesená",J608,0)</f>
        <v>0</v>
      </c>
      <c r="BH608" s="234">
        <f>IF(N608="sníž. přenesená",J608,0)</f>
        <v>0</v>
      </c>
      <c r="BI608" s="234">
        <f>IF(N608="nulová",J608,0)</f>
        <v>0</v>
      </c>
      <c r="BJ608" s="16" t="s">
        <v>8</v>
      </c>
      <c r="BK608" s="234">
        <f>ROUND(I608*H608,0)</f>
        <v>0</v>
      </c>
      <c r="BL608" s="16" t="s">
        <v>153</v>
      </c>
      <c r="BM608" s="233" t="s">
        <v>556</v>
      </c>
    </row>
    <row r="609" s="1" customFormat="1">
      <c r="B609" s="37"/>
      <c r="C609" s="38"/>
      <c r="D609" s="235" t="s">
        <v>155</v>
      </c>
      <c r="E609" s="38"/>
      <c r="F609" s="236" t="s">
        <v>557</v>
      </c>
      <c r="G609" s="38"/>
      <c r="H609" s="38"/>
      <c r="I609" s="138"/>
      <c r="J609" s="38"/>
      <c r="K609" s="38"/>
      <c r="L609" s="42"/>
      <c r="M609" s="237"/>
      <c r="N609" s="85"/>
      <c r="O609" s="85"/>
      <c r="P609" s="85"/>
      <c r="Q609" s="85"/>
      <c r="R609" s="85"/>
      <c r="S609" s="85"/>
      <c r="T609" s="86"/>
      <c r="AT609" s="16" t="s">
        <v>155</v>
      </c>
      <c r="AU609" s="16" t="s">
        <v>87</v>
      </c>
    </row>
    <row r="610" s="12" customFormat="1">
      <c r="B610" s="238"/>
      <c r="C610" s="239"/>
      <c r="D610" s="235" t="s">
        <v>157</v>
      </c>
      <c r="E610" s="240" t="s">
        <v>1</v>
      </c>
      <c r="F610" s="241" t="s">
        <v>387</v>
      </c>
      <c r="G610" s="239"/>
      <c r="H610" s="240" t="s">
        <v>1</v>
      </c>
      <c r="I610" s="242"/>
      <c r="J610" s="239"/>
      <c r="K610" s="239"/>
      <c r="L610" s="243"/>
      <c r="M610" s="244"/>
      <c r="N610" s="245"/>
      <c r="O610" s="245"/>
      <c r="P610" s="245"/>
      <c r="Q610" s="245"/>
      <c r="R610" s="245"/>
      <c r="S610" s="245"/>
      <c r="T610" s="246"/>
      <c r="AT610" s="247" t="s">
        <v>157</v>
      </c>
      <c r="AU610" s="247" t="s">
        <v>87</v>
      </c>
      <c r="AV610" s="12" t="s">
        <v>8</v>
      </c>
      <c r="AW610" s="12" t="s">
        <v>33</v>
      </c>
      <c r="AX610" s="12" t="s">
        <v>78</v>
      </c>
      <c r="AY610" s="247" t="s">
        <v>145</v>
      </c>
    </row>
    <row r="611" s="12" customFormat="1">
      <c r="B611" s="238"/>
      <c r="C611" s="239"/>
      <c r="D611" s="235" t="s">
        <v>157</v>
      </c>
      <c r="E611" s="240" t="s">
        <v>1</v>
      </c>
      <c r="F611" s="241" t="s">
        <v>196</v>
      </c>
      <c r="G611" s="239"/>
      <c r="H611" s="240" t="s">
        <v>1</v>
      </c>
      <c r="I611" s="242"/>
      <c r="J611" s="239"/>
      <c r="K611" s="239"/>
      <c r="L611" s="243"/>
      <c r="M611" s="244"/>
      <c r="N611" s="245"/>
      <c r="O611" s="245"/>
      <c r="P611" s="245"/>
      <c r="Q611" s="245"/>
      <c r="R611" s="245"/>
      <c r="S611" s="245"/>
      <c r="T611" s="246"/>
      <c r="AT611" s="247" t="s">
        <v>157</v>
      </c>
      <c r="AU611" s="247" t="s">
        <v>87</v>
      </c>
      <c r="AV611" s="12" t="s">
        <v>8</v>
      </c>
      <c r="AW611" s="12" t="s">
        <v>33</v>
      </c>
      <c r="AX611" s="12" t="s">
        <v>78</v>
      </c>
      <c r="AY611" s="247" t="s">
        <v>145</v>
      </c>
    </row>
    <row r="612" s="13" customFormat="1">
      <c r="B612" s="248"/>
      <c r="C612" s="249"/>
      <c r="D612" s="235" t="s">
        <v>157</v>
      </c>
      <c r="E612" s="250" t="s">
        <v>1</v>
      </c>
      <c r="F612" s="251" t="s">
        <v>248</v>
      </c>
      <c r="G612" s="249"/>
      <c r="H612" s="252">
        <v>30.358000000000001</v>
      </c>
      <c r="I612" s="253"/>
      <c r="J612" s="249"/>
      <c r="K612" s="249"/>
      <c r="L612" s="254"/>
      <c r="M612" s="255"/>
      <c r="N612" s="256"/>
      <c r="O612" s="256"/>
      <c r="P612" s="256"/>
      <c r="Q612" s="256"/>
      <c r="R612" s="256"/>
      <c r="S612" s="256"/>
      <c r="T612" s="257"/>
      <c r="AT612" s="258" t="s">
        <v>157</v>
      </c>
      <c r="AU612" s="258" t="s">
        <v>87</v>
      </c>
      <c r="AV612" s="13" t="s">
        <v>87</v>
      </c>
      <c r="AW612" s="13" t="s">
        <v>33</v>
      </c>
      <c r="AX612" s="13" t="s">
        <v>78</v>
      </c>
      <c r="AY612" s="258" t="s">
        <v>145</v>
      </c>
    </row>
    <row r="613" s="12" customFormat="1">
      <c r="B613" s="238"/>
      <c r="C613" s="239"/>
      <c r="D613" s="235" t="s">
        <v>157</v>
      </c>
      <c r="E613" s="240" t="s">
        <v>1</v>
      </c>
      <c r="F613" s="241" t="s">
        <v>217</v>
      </c>
      <c r="G613" s="239"/>
      <c r="H613" s="240" t="s">
        <v>1</v>
      </c>
      <c r="I613" s="242"/>
      <c r="J613" s="239"/>
      <c r="K613" s="239"/>
      <c r="L613" s="243"/>
      <c r="M613" s="244"/>
      <c r="N613" s="245"/>
      <c r="O613" s="245"/>
      <c r="P613" s="245"/>
      <c r="Q613" s="245"/>
      <c r="R613" s="245"/>
      <c r="S613" s="245"/>
      <c r="T613" s="246"/>
      <c r="AT613" s="247" t="s">
        <v>157</v>
      </c>
      <c r="AU613" s="247" t="s">
        <v>87</v>
      </c>
      <c r="AV613" s="12" t="s">
        <v>8</v>
      </c>
      <c r="AW613" s="12" t="s">
        <v>33</v>
      </c>
      <c r="AX613" s="12" t="s">
        <v>78</v>
      </c>
      <c r="AY613" s="247" t="s">
        <v>145</v>
      </c>
    </row>
    <row r="614" s="13" customFormat="1">
      <c r="B614" s="248"/>
      <c r="C614" s="249"/>
      <c r="D614" s="235" t="s">
        <v>157</v>
      </c>
      <c r="E614" s="250" t="s">
        <v>1</v>
      </c>
      <c r="F614" s="251" t="s">
        <v>250</v>
      </c>
      <c r="G614" s="249"/>
      <c r="H614" s="252">
        <v>4.6799999999999997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AT614" s="258" t="s">
        <v>157</v>
      </c>
      <c r="AU614" s="258" t="s">
        <v>87</v>
      </c>
      <c r="AV614" s="13" t="s">
        <v>87</v>
      </c>
      <c r="AW614" s="13" t="s">
        <v>33</v>
      </c>
      <c r="AX614" s="13" t="s">
        <v>78</v>
      </c>
      <c r="AY614" s="258" t="s">
        <v>145</v>
      </c>
    </row>
    <row r="615" s="14" customFormat="1">
      <c r="B615" s="259"/>
      <c r="C615" s="260"/>
      <c r="D615" s="235" t="s">
        <v>157</v>
      </c>
      <c r="E615" s="261" t="s">
        <v>1</v>
      </c>
      <c r="F615" s="262" t="s">
        <v>161</v>
      </c>
      <c r="G615" s="260"/>
      <c r="H615" s="263">
        <v>35.037999999999997</v>
      </c>
      <c r="I615" s="264"/>
      <c r="J615" s="260"/>
      <c r="K615" s="260"/>
      <c r="L615" s="265"/>
      <c r="M615" s="266"/>
      <c r="N615" s="267"/>
      <c r="O615" s="267"/>
      <c r="P615" s="267"/>
      <c r="Q615" s="267"/>
      <c r="R615" s="267"/>
      <c r="S615" s="267"/>
      <c r="T615" s="268"/>
      <c r="AT615" s="269" t="s">
        <v>157</v>
      </c>
      <c r="AU615" s="269" t="s">
        <v>87</v>
      </c>
      <c r="AV615" s="14" t="s">
        <v>153</v>
      </c>
      <c r="AW615" s="14" t="s">
        <v>33</v>
      </c>
      <c r="AX615" s="14" t="s">
        <v>8</v>
      </c>
      <c r="AY615" s="269" t="s">
        <v>145</v>
      </c>
    </row>
    <row r="616" s="1" customFormat="1" ht="24" customHeight="1">
      <c r="B616" s="37"/>
      <c r="C616" s="222" t="s">
        <v>558</v>
      </c>
      <c r="D616" s="222" t="s">
        <v>148</v>
      </c>
      <c r="E616" s="223" t="s">
        <v>559</v>
      </c>
      <c r="F616" s="224" t="s">
        <v>560</v>
      </c>
      <c r="G616" s="225" t="s">
        <v>168</v>
      </c>
      <c r="H616" s="226">
        <v>9</v>
      </c>
      <c r="I616" s="227"/>
      <c r="J616" s="228">
        <f>ROUND(I616*H616,0)</f>
        <v>0</v>
      </c>
      <c r="K616" s="224" t="s">
        <v>152</v>
      </c>
      <c r="L616" s="42"/>
      <c r="M616" s="229" t="s">
        <v>1</v>
      </c>
      <c r="N616" s="230" t="s">
        <v>43</v>
      </c>
      <c r="O616" s="85"/>
      <c r="P616" s="231">
        <f>O616*H616</f>
        <v>0</v>
      </c>
      <c r="Q616" s="231">
        <v>0</v>
      </c>
      <c r="R616" s="231">
        <f>Q616*H616</f>
        <v>0</v>
      </c>
      <c r="S616" s="231">
        <v>0.068000000000000005</v>
      </c>
      <c r="T616" s="232">
        <f>S616*H616</f>
        <v>0.6120000000000001</v>
      </c>
      <c r="AR616" s="233" t="s">
        <v>153</v>
      </c>
      <c r="AT616" s="233" t="s">
        <v>148</v>
      </c>
      <c r="AU616" s="233" t="s">
        <v>87</v>
      </c>
      <c r="AY616" s="16" t="s">
        <v>145</v>
      </c>
      <c r="BE616" s="234">
        <f>IF(N616="základní",J616,0)</f>
        <v>0</v>
      </c>
      <c r="BF616" s="234">
        <f>IF(N616="snížená",J616,0)</f>
        <v>0</v>
      </c>
      <c r="BG616" s="234">
        <f>IF(N616="zákl. přenesená",J616,0)</f>
        <v>0</v>
      </c>
      <c r="BH616" s="234">
        <f>IF(N616="sníž. přenesená",J616,0)</f>
        <v>0</v>
      </c>
      <c r="BI616" s="234">
        <f>IF(N616="nulová",J616,0)</f>
        <v>0</v>
      </c>
      <c r="BJ616" s="16" t="s">
        <v>8</v>
      </c>
      <c r="BK616" s="234">
        <f>ROUND(I616*H616,0)</f>
        <v>0</v>
      </c>
      <c r="BL616" s="16" t="s">
        <v>153</v>
      </c>
      <c r="BM616" s="233" t="s">
        <v>561</v>
      </c>
    </row>
    <row r="617" s="1" customFormat="1">
      <c r="B617" s="37"/>
      <c r="C617" s="38"/>
      <c r="D617" s="235" t="s">
        <v>155</v>
      </c>
      <c r="E617" s="38"/>
      <c r="F617" s="236" t="s">
        <v>562</v>
      </c>
      <c r="G617" s="38"/>
      <c r="H617" s="38"/>
      <c r="I617" s="138"/>
      <c r="J617" s="38"/>
      <c r="K617" s="38"/>
      <c r="L617" s="42"/>
      <c r="M617" s="237"/>
      <c r="N617" s="85"/>
      <c r="O617" s="85"/>
      <c r="P617" s="85"/>
      <c r="Q617" s="85"/>
      <c r="R617" s="85"/>
      <c r="S617" s="85"/>
      <c r="T617" s="86"/>
      <c r="AT617" s="16" t="s">
        <v>155</v>
      </c>
      <c r="AU617" s="16" t="s">
        <v>87</v>
      </c>
    </row>
    <row r="618" s="12" customFormat="1">
      <c r="B618" s="238"/>
      <c r="C618" s="239"/>
      <c r="D618" s="235" t="s">
        <v>157</v>
      </c>
      <c r="E618" s="240" t="s">
        <v>1</v>
      </c>
      <c r="F618" s="241" t="s">
        <v>387</v>
      </c>
      <c r="G618" s="239"/>
      <c r="H618" s="240" t="s">
        <v>1</v>
      </c>
      <c r="I618" s="242"/>
      <c r="J618" s="239"/>
      <c r="K618" s="239"/>
      <c r="L618" s="243"/>
      <c r="M618" s="244"/>
      <c r="N618" s="245"/>
      <c r="O618" s="245"/>
      <c r="P618" s="245"/>
      <c r="Q618" s="245"/>
      <c r="R618" s="245"/>
      <c r="S618" s="245"/>
      <c r="T618" s="246"/>
      <c r="AT618" s="247" t="s">
        <v>157</v>
      </c>
      <c r="AU618" s="247" t="s">
        <v>87</v>
      </c>
      <c r="AV618" s="12" t="s">
        <v>8</v>
      </c>
      <c r="AW618" s="12" t="s">
        <v>33</v>
      </c>
      <c r="AX618" s="12" t="s">
        <v>78</v>
      </c>
      <c r="AY618" s="247" t="s">
        <v>145</v>
      </c>
    </row>
    <row r="619" s="13" customFormat="1">
      <c r="B619" s="248"/>
      <c r="C619" s="249"/>
      <c r="D619" s="235" t="s">
        <v>157</v>
      </c>
      <c r="E619" s="250" t="s">
        <v>1</v>
      </c>
      <c r="F619" s="251" t="s">
        <v>211</v>
      </c>
      <c r="G619" s="249"/>
      <c r="H619" s="252">
        <v>9</v>
      </c>
      <c r="I619" s="253"/>
      <c r="J619" s="249"/>
      <c r="K619" s="249"/>
      <c r="L619" s="254"/>
      <c r="M619" s="255"/>
      <c r="N619" s="256"/>
      <c r="O619" s="256"/>
      <c r="P619" s="256"/>
      <c r="Q619" s="256"/>
      <c r="R619" s="256"/>
      <c r="S619" s="256"/>
      <c r="T619" s="257"/>
      <c r="AT619" s="258" t="s">
        <v>157</v>
      </c>
      <c r="AU619" s="258" t="s">
        <v>87</v>
      </c>
      <c r="AV619" s="13" t="s">
        <v>87</v>
      </c>
      <c r="AW619" s="13" t="s">
        <v>33</v>
      </c>
      <c r="AX619" s="13" t="s">
        <v>78</v>
      </c>
      <c r="AY619" s="258" t="s">
        <v>145</v>
      </c>
    </row>
    <row r="620" s="14" customFormat="1">
      <c r="B620" s="259"/>
      <c r="C620" s="260"/>
      <c r="D620" s="235" t="s">
        <v>157</v>
      </c>
      <c r="E620" s="261" t="s">
        <v>1</v>
      </c>
      <c r="F620" s="262" t="s">
        <v>161</v>
      </c>
      <c r="G620" s="260"/>
      <c r="H620" s="263">
        <v>9</v>
      </c>
      <c r="I620" s="264"/>
      <c r="J620" s="260"/>
      <c r="K620" s="260"/>
      <c r="L620" s="265"/>
      <c r="M620" s="266"/>
      <c r="N620" s="267"/>
      <c r="O620" s="267"/>
      <c r="P620" s="267"/>
      <c r="Q620" s="267"/>
      <c r="R620" s="267"/>
      <c r="S620" s="267"/>
      <c r="T620" s="268"/>
      <c r="AT620" s="269" t="s">
        <v>157</v>
      </c>
      <c r="AU620" s="269" t="s">
        <v>87</v>
      </c>
      <c r="AV620" s="14" t="s">
        <v>153</v>
      </c>
      <c r="AW620" s="14" t="s">
        <v>33</v>
      </c>
      <c r="AX620" s="14" t="s">
        <v>8</v>
      </c>
      <c r="AY620" s="269" t="s">
        <v>145</v>
      </c>
    </row>
    <row r="621" s="11" customFormat="1" ht="22.8" customHeight="1">
      <c r="B621" s="206"/>
      <c r="C621" s="207"/>
      <c r="D621" s="208" t="s">
        <v>77</v>
      </c>
      <c r="E621" s="220" t="s">
        <v>563</v>
      </c>
      <c r="F621" s="220" t="s">
        <v>564</v>
      </c>
      <c r="G621" s="207"/>
      <c r="H621" s="207"/>
      <c r="I621" s="210"/>
      <c r="J621" s="221">
        <f>BK621</f>
        <v>0</v>
      </c>
      <c r="K621" s="207"/>
      <c r="L621" s="212"/>
      <c r="M621" s="213"/>
      <c r="N621" s="214"/>
      <c r="O621" s="214"/>
      <c r="P621" s="215">
        <f>SUM(P622:P636)</f>
        <v>0</v>
      </c>
      <c r="Q621" s="214"/>
      <c r="R621" s="215">
        <f>SUM(R622:R636)</f>
        <v>0</v>
      </c>
      <c r="S621" s="214"/>
      <c r="T621" s="216">
        <f>SUM(T622:T636)</f>
        <v>0</v>
      </c>
      <c r="AR621" s="217" t="s">
        <v>8</v>
      </c>
      <c r="AT621" s="218" t="s">
        <v>77</v>
      </c>
      <c r="AU621" s="218" t="s">
        <v>8</v>
      </c>
      <c r="AY621" s="217" t="s">
        <v>145</v>
      </c>
      <c r="BK621" s="219">
        <f>SUM(BK622:BK636)</f>
        <v>0</v>
      </c>
    </row>
    <row r="622" s="1" customFormat="1" ht="24" customHeight="1">
      <c r="B622" s="37"/>
      <c r="C622" s="222" t="s">
        <v>565</v>
      </c>
      <c r="D622" s="222" t="s">
        <v>148</v>
      </c>
      <c r="E622" s="223" t="s">
        <v>566</v>
      </c>
      <c r="F622" s="224" t="s">
        <v>567</v>
      </c>
      <c r="G622" s="225" t="s">
        <v>342</v>
      </c>
      <c r="H622" s="226">
        <v>12.179</v>
      </c>
      <c r="I622" s="227"/>
      <c r="J622" s="228">
        <f>ROUND(I622*H622,0)</f>
        <v>0</v>
      </c>
      <c r="K622" s="224" t="s">
        <v>152</v>
      </c>
      <c r="L622" s="42"/>
      <c r="M622" s="229" t="s">
        <v>1</v>
      </c>
      <c r="N622" s="230" t="s">
        <v>43</v>
      </c>
      <c r="O622" s="85"/>
      <c r="P622" s="231">
        <f>O622*H622</f>
        <v>0</v>
      </c>
      <c r="Q622" s="231">
        <v>0</v>
      </c>
      <c r="R622" s="231">
        <f>Q622*H622</f>
        <v>0</v>
      </c>
      <c r="S622" s="231">
        <v>0</v>
      </c>
      <c r="T622" s="232">
        <f>S622*H622</f>
        <v>0</v>
      </c>
      <c r="AR622" s="233" t="s">
        <v>153</v>
      </c>
      <c r="AT622" s="233" t="s">
        <v>148</v>
      </c>
      <c r="AU622" s="233" t="s">
        <v>87</v>
      </c>
      <c r="AY622" s="16" t="s">
        <v>145</v>
      </c>
      <c r="BE622" s="234">
        <f>IF(N622="základní",J622,0)</f>
        <v>0</v>
      </c>
      <c r="BF622" s="234">
        <f>IF(N622="snížená",J622,0)</f>
        <v>0</v>
      </c>
      <c r="BG622" s="234">
        <f>IF(N622="zákl. přenesená",J622,0)</f>
        <v>0</v>
      </c>
      <c r="BH622" s="234">
        <f>IF(N622="sníž. přenesená",J622,0)</f>
        <v>0</v>
      </c>
      <c r="BI622" s="234">
        <f>IF(N622="nulová",J622,0)</f>
        <v>0</v>
      </c>
      <c r="BJ622" s="16" t="s">
        <v>8</v>
      </c>
      <c r="BK622" s="234">
        <f>ROUND(I622*H622,0)</f>
        <v>0</v>
      </c>
      <c r="BL622" s="16" t="s">
        <v>153</v>
      </c>
      <c r="BM622" s="233" t="s">
        <v>568</v>
      </c>
    </row>
    <row r="623" s="1" customFormat="1">
      <c r="B623" s="37"/>
      <c r="C623" s="38"/>
      <c r="D623" s="235" t="s">
        <v>155</v>
      </c>
      <c r="E623" s="38"/>
      <c r="F623" s="236" t="s">
        <v>569</v>
      </c>
      <c r="G623" s="38"/>
      <c r="H623" s="38"/>
      <c r="I623" s="138"/>
      <c r="J623" s="38"/>
      <c r="K623" s="38"/>
      <c r="L623" s="42"/>
      <c r="M623" s="237"/>
      <c r="N623" s="85"/>
      <c r="O623" s="85"/>
      <c r="P623" s="85"/>
      <c r="Q623" s="85"/>
      <c r="R623" s="85"/>
      <c r="S623" s="85"/>
      <c r="T623" s="86"/>
      <c r="AT623" s="16" t="s">
        <v>155</v>
      </c>
      <c r="AU623" s="16" t="s">
        <v>87</v>
      </c>
    </row>
    <row r="624" s="1" customFormat="1" ht="24" customHeight="1">
      <c r="B624" s="37"/>
      <c r="C624" s="222" t="s">
        <v>570</v>
      </c>
      <c r="D624" s="222" t="s">
        <v>148</v>
      </c>
      <c r="E624" s="223" t="s">
        <v>571</v>
      </c>
      <c r="F624" s="224" t="s">
        <v>572</v>
      </c>
      <c r="G624" s="225" t="s">
        <v>342</v>
      </c>
      <c r="H624" s="226">
        <v>12.179</v>
      </c>
      <c r="I624" s="227"/>
      <c r="J624" s="228">
        <f>ROUND(I624*H624,0)</f>
        <v>0</v>
      </c>
      <c r="K624" s="224" t="s">
        <v>152</v>
      </c>
      <c r="L624" s="42"/>
      <c r="M624" s="229" t="s">
        <v>1</v>
      </c>
      <c r="N624" s="230" t="s">
        <v>43</v>
      </c>
      <c r="O624" s="85"/>
      <c r="P624" s="231">
        <f>O624*H624</f>
        <v>0</v>
      </c>
      <c r="Q624" s="231">
        <v>0</v>
      </c>
      <c r="R624" s="231">
        <f>Q624*H624</f>
        <v>0</v>
      </c>
      <c r="S624" s="231">
        <v>0</v>
      </c>
      <c r="T624" s="232">
        <f>S624*H624</f>
        <v>0</v>
      </c>
      <c r="AR624" s="233" t="s">
        <v>153</v>
      </c>
      <c r="AT624" s="233" t="s">
        <v>148</v>
      </c>
      <c r="AU624" s="233" t="s">
        <v>87</v>
      </c>
      <c r="AY624" s="16" t="s">
        <v>145</v>
      </c>
      <c r="BE624" s="234">
        <f>IF(N624="základní",J624,0)</f>
        <v>0</v>
      </c>
      <c r="BF624" s="234">
        <f>IF(N624="snížená",J624,0)</f>
        <v>0</v>
      </c>
      <c r="BG624" s="234">
        <f>IF(N624="zákl. přenesená",J624,0)</f>
        <v>0</v>
      </c>
      <c r="BH624" s="234">
        <f>IF(N624="sníž. přenesená",J624,0)</f>
        <v>0</v>
      </c>
      <c r="BI624" s="234">
        <f>IF(N624="nulová",J624,0)</f>
        <v>0</v>
      </c>
      <c r="BJ624" s="16" t="s">
        <v>8</v>
      </c>
      <c r="BK624" s="234">
        <f>ROUND(I624*H624,0)</f>
        <v>0</v>
      </c>
      <c r="BL624" s="16" t="s">
        <v>153</v>
      </c>
      <c r="BM624" s="233" t="s">
        <v>573</v>
      </c>
    </row>
    <row r="625" s="1" customFormat="1">
      <c r="B625" s="37"/>
      <c r="C625" s="38"/>
      <c r="D625" s="235" t="s">
        <v>155</v>
      </c>
      <c r="E625" s="38"/>
      <c r="F625" s="236" t="s">
        <v>574</v>
      </c>
      <c r="G625" s="38"/>
      <c r="H625" s="38"/>
      <c r="I625" s="138"/>
      <c r="J625" s="38"/>
      <c r="K625" s="38"/>
      <c r="L625" s="42"/>
      <c r="M625" s="237"/>
      <c r="N625" s="85"/>
      <c r="O625" s="85"/>
      <c r="P625" s="85"/>
      <c r="Q625" s="85"/>
      <c r="R625" s="85"/>
      <c r="S625" s="85"/>
      <c r="T625" s="86"/>
      <c r="AT625" s="16" t="s">
        <v>155</v>
      </c>
      <c r="AU625" s="16" t="s">
        <v>87</v>
      </c>
    </row>
    <row r="626" s="1" customFormat="1" ht="24" customHeight="1">
      <c r="B626" s="37"/>
      <c r="C626" s="222" t="s">
        <v>575</v>
      </c>
      <c r="D626" s="222" t="s">
        <v>148</v>
      </c>
      <c r="E626" s="223" t="s">
        <v>576</v>
      </c>
      <c r="F626" s="224" t="s">
        <v>577</v>
      </c>
      <c r="G626" s="225" t="s">
        <v>342</v>
      </c>
      <c r="H626" s="226">
        <v>292.29599999999999</v>
      </c>
      <c r="I626" s="227"/>
      <c r="J626" s="228">
        <f>ROUND(I626*H626,0)</f>
        <v>0</v>
      </c>
      <c r="K626" s="224" t="s">
        <v>152</v>
      </c>
      <c r="L626" s="42"/>
      <c r="M626" s="229" t="s">
        <v>1</v>
      </c>
      <c r="N626" s="230" t="s">
        <v>43</v>
      </c>
      <c r="O626" s="85"/>
      <c r="P626" s="231">
        <f>O626*H626</f>
        <v>0</v>
      </c>
      <c r="Q626" s="231">
        <v>0</v>
      </c>
      <c r="R626" s="231">
        <f>Q626*H626</f>
        <v>0</v>
      </c>
      <c r="S626" s="231">
        <v>0</v>
      </c>
      <c r="T626" s="232">
        <f>S626*H626</f>
        <v>0</v>
      </c>
      <c r="AR626" s="233" t="s">
        <v>153</v>
      </c>
      <c r="AT626" s="233" t="s">
        <v>148</v>
      </c>
      <c r="AU626" s="233" t="s">
        <v>87</v>
      </c>
      <c r="AY626" s="16" t="s">
        <v>145</v>
      </c>
      <c r="BE626" s="234">
        <f>IF(N626="základní",J626,0)</f>
        <v>0</v>
      </c>
      <c r="BF626" s="234">
        <f>IF(N626="snížená",J626,0)</f>
        <v>0</v>
      </c>
      <c r="BG626" s="234">
        <f>IF(N626="zákl. přenesená",J626,0)</f>
        <v>0</v>
      </c>
      <c r="BH626" s="234">
        <f>IF(N626="sníž. přenesená",J626,0)</f>
        <v>0</v>
      </c>
      <c r="BI626" s="234">
        <f>IF(N626="nulová",J626,0)</f>
        <v>0</v>
      </c>
      <c r="BJ626" s="16" t="s">
        <v>8</v>
      </c>
      <c r="BK626" s="234">
        <f>ROUND(I626*H626,0)</f>
        <v>0</v>
      </c>
      <c r="BL626" s="16" t="s">
        <v>153</v>
      </c>
      <c r="BM626" s="233" t="s">
        <v>578</v>
      </c>
    </row>
    <row r="627" s="1" customFormat="1">
      <c r="B627" s="37"/>
      <c r="C627" s="38"/>
      <c r="D627" s="235" t="s">
        <v>155</v>
      </c>
      <c r="E627" s="38"/>
      <c r="F627" s="236" t="s">
        <v>579</v>
      </c>
      <c r="G627" s="38"/>
      <c r="H627" s="38"/>
      <c r="I627" s="138"/>
      <c r="J627" s="38"/>
      <c r="K627" s="38"/>
      <c r="L627" s="42"/>
      <c r="M627" s="237"/>
      <c r="N627" s="85"/>
      <c r="O627" s="85"/>
      <c r="P627" s="85"/>
      <c r="Q627" s="85"/>
      <c r="R627" s="85"/>
      <c r="S627" s="85"/>
      <c r="T627" s="86"/>
      <c r="AT627" s="16" t="s">
        <v>155</v>
      </c>
      <c r="AU627" s="16" t="s">
        <v>87</v>
      </c>
    </row>
    <row r="628" s="13" customFormat="1">
      <c r="B628" s="248"/>
      <c r="C628" s="249"/>
      <c r="D628" s="235" t="s">
        <v>157</v>
      </c>
      <c r="E628" s="249"/>
      <c r="F628" s="251" t="s">
        <v>580</v>
      </c>
      <c r="G628" s="249"/>
      <c r="H628" s="252">
        <v>292.29599999999999</v>
      </c>
      <c r="I628" s="253"/>
      <c r="J628" s="249"/>
      <c r="K628" s="249"/>
      <c r="L628" s="254"/>
      <c r="M628" s="255"/>
      <c r="N628" s="256"/>
      <c r="O628" s="256"/>
      <c r="P628" s="256"/>
      <c r="Q628" s="256"/>
      <c r="R628" s="256"/>
      <c r="S628" s="256"/>
      <c r="T628" s="257"/>
      <c r="AT628" s="258" t="s">
        <v>157</v>
      </c>
      <c r="AU628" s="258" t="s">
        <v>87</v>
      </c>
      <c r="AV628" s="13" t="s">
        <v>87</v>
      </c>
      <c r="AW628" s="13" t="s">
        <v>4</v>
      </c>
      <c r="AX628" s="13" t="s">
        <v>8</v>
      </c>
      <c r="AY628" s="258" t="s">
        <v>145</v>
      </c>
    </row>
    <row r="629" s="1" customFormat="1" ht="24" customHeight="1">
      <c r="B629" s="37"/>
      <c r="C629" s="222" t="s">
        <v>581</v>
      </c>
      <c r="D629" s="222" t="s">
        <v>148</v>
      </c>
      <c r="E629" s="223" t="s">
        <v>582</v>
      </c>
      <c r="F629" s="224" t="s">
        <v>583</v>
      </c>
      <c r="G629" s="225" t="s">
        <v>342</v>
      </c>
      <c r="H629" s="226">
        <v>0.308</v>
      </c>
      <c r="I629" s="227"/>
      <c r="J629" s="228">
        <f>ROUND(I629*H629,0)</f>
        <v>0</v>
      </c>
      <c r="K629" s="224" t="s">
        <v>152</v>
      </c>
      <c r="L629" s="42"/>
      <c r="M629" s="229" t="s">
        <v>1</v>
      </c>
      <c r="N629" s="230" t="s">
        <v>43</v>
      </c>
      <c r="O629" s="85"/>
      <c r="P629" s="231">
        <f>O629*H629</f>
        <v>0</v>
      </c>
      <c r="Q629" s="231">
        <v>0</v>
      </c>
      <c r="R629" s="231">
        <f>Q629*H629</f>
        <v>0</v>
      </c>
      <c r="S629" s="231">
        <v>0</v>
      </c>
      <c r="T629" s="232">
        <f>S629*H629</f>
        <v>0</v>
      </c>
      <c r="AR629" s="233" t="s">
        <v>153</v>
      </c>
      <c r="AT629" s="233" t="s">
        <v>148</v>
      </c>
      <c r="AU629" s="233" t="s">
        <v>87</v>
      </c>
      <c r="AY629" s="16" t="s">
        <v>145</v>
      </c>
      <c r="BE629" s="234">
        <f>IF(N629="základní",J629,0)</f>
        <v>0</v>
      </c>
      <c r="BF629" s="234">
        <f>IF(N629="snížená",J629,0)</f>
        <v>0</v>
      </c>
      <c r="BG629" s="234">
        <f>IF(N629="zákl. přenesená",J629,0)</f>
        <v>0</v>
      </c>
      <c r="BH629" s="234">
        <f>IF(N629="sníž. přenesená",J629,0)</f>
        <v>0</v>
      </c>
      <c r="BI629" s="234">
        <f>IF(N629="nulová",J629,0)</f>
        <v>0</v>
      </c>
      <c r="BJ629" s="16" t="s">
        <v>8</v>
      </c>
      <c r="BK629" s="234">
        <f>ROUND(I629*H629,0)</f>
        <v>0</v>
      </c>
      <c r="BL629" s="16" t="s">
        <v>153</v>
      </c>
      <c r="BM629" s="233" t="s">
        <v>584</v>
      </c>
    </row>
    <row r="630" s="1" customFormat="1">
      <c r="B630" s="37"/>
      <c r="C630" s="38"/>
      <c r="D630" s="235" t="s">
        <v>155</v>
      </c>
      <c r="E630" s="38"/>
      <c r="F630" s="236" t="s">
        <v>585</v>
      </c>
      <c r="G630" s="38"/>
      <c r="H630" s="38"/>
      <c r="I630" s="138"/>
      <c r="J630" s="38"/>
      <c r="K630" s="38"/>
      <c r="L630" s="42"/>
      <c r="M630" s="237"/>
      <c r="N630" s="85"/>
      <c r="O630" s="85"/>
      <c r="P630" s="85"/>
      <c r="Q630" s="85"/>
      <c r="R630" s="85"/>
      <c r="S630" s="85"/>
      <c r="T630" s="86"/>
      <c r="AT630" s="16" t="s">
        <v>155</v>
      </c>
      <c r="AU630" s="16" t="s">
        <v>87</v>
      </c>
    </row>
    <row r="631" s="13" customFormat="1">
      <c r="B631" s="248"/>
      <c r="C631" s="249"/>
      <c r="D631" s="235" t="s">
        <v>157</v>
      </c>
      <c r="E631" s="250" t="s">
        <v>1</v>
      </c>
      <c r="F631" s="251" t="s">
        <v>586</v>
      </c>
      <c r="G631" s="249"/>
      <c r="H631" s="252">
        <v>0.308</v>
      </c>
      <c r="I631" s="253"/>
      <c r="J631" s="249"/>
      <c r="K631" s="249"/>
      <c r="L631" s="254"/>
      <c r="M631" s="255"/>
      <c r="N631" s="256"/>
      <c r="O631" s="256"/>
      <c r="P631" s="256"/>
      <c r="Q631" s="256"/>
      <c r="R631" s="256"/>
      <c r="S631" s="256"/>
      <c r="T631" s="257"/>
      <c r="AT631" s="258" t="s">
        <v>157</v>
      </c>
      <c r="AU631" s="258" t="s">
        <v>87</v>
      </c>
      <c r="AV631" s="13" t="s">
        <v>87</v>
      </c>
      <c r="AW631" s="13" t="s">
        <v>33</v>
      </c>
      <c r="AX631" s="13" t="s">
        <v>78</v>
      </c>
      <c r="AY631" s="258" t="s">
        <v>145</v>
      </c>
    </row>
    <row r="632" s="14" customFormat="1">
      <c r="B632" s="259"/>
      <c r="C632" s="260"/>
      <c r="D632" s="235" t="s">
        <v>157</v>
      </c>
      <c r="E632" s="261" t="s">
        <v>1</v>
      </c>
      <c r="F632" s="262" t="s">
        <v>161</v>
      </c>
      <c r="G632" s="260"/>
      <c r="H632" s="263">
        <v>0.308</v>
      </c>
      <c r="I632" s="264"/>
      <c r="J632" s="260"/>
      <c r="K632" s="260"/>
      <c r="L632" s="265"/>
      <c r="M632" s="266"/>
      <c r="N632" s="267"/>
      <c r="O632" s="267"/>
      <c r="P632" s="267"/>
      <c r="Q632" s="267"/>
      <c r="R632" s="267"/>
      <c r="S632" s="267"/>
      <c r="T632" s="268"/>
      <c r="AT632" s="269" t="s">
        <v>157</v>
      </c>
      <c r="AU632" s="269" t="s">
        <v>87</v>
      </c>
      <c r="AV632" s="14" t="s">
        <v>153</v>
      </c>
      <c r="AW632" s="14" t="s">
        <v>33</v>
      </c>
      <c r="AX632" s="14" t="s">
        <v>8</v>
      </c>
      <c r="AY632" s="269" t="s">
        <v>145</v>
      </c>
    </row>
    <row r="633" s="1" customFormat="1" ht="24" customHeight="1">
      <c r="B633" s="37"/>
      <c r="C633" s="222" t="s">
        <v>587</v>
      </c>
      <c r="D633" s="222" t="s">
        <v>148</v>
      </c>
      <c r="E633" s="223" t="s">
        <v>588</v>
      </c>
      <c r="F633" s="224" t="s">
        <v>589</v>
      </c>
      <c r="G633" s="225" t="s">
        <v>342</v>
      </c>
      <c r="H633" s="226">
        <v>11.658</v>
      </c>
      <c r="I633" s="227"/>
      <c r="J633" s="228">
        <f>ROUND(I633*H633,0)</f>
        <v>0</v>
      </c>
      <c r="K633" s="224" t="s">
        <v>152</v>
      </c>
      <c r="L633" s="42"/>
      <c r="M633" s="229" t="s">
        <v>1</v>
      </c>
      <c r="N633" s="230" t="s">
        <v>43</v>
      </c>
      <c r="O633" s="85"/>
      <c r="P633" s="231">
        <f>O633*H633</f>
        <v>0</v>
      </c>
      <c r="Q633" s="231">
        <v>0</v>
      </c>
      <c r="R633" s="231">
        <f>Q633*H633</f>
        <v>0</v>
      </c>
      <c r="S633" s="231">
        <v>0</v>
      </c>
      <c r="T633" s="232">
        <f>S633*H633</f>
        <v>0</v>
      </c>
      <c r="AR633" s="233" t="s">
        <v>153</v>
      </c>
      <c r="AT633" s="233" t="s">
        <v>148</v>
      </c>
      <c r="AU633" s="233" t="s">
        <v>87</v>
      </c>
      <c r="AY633" s="16" t="s">
        <v>145</v>
      </c>
      <c r="BE633" s="234">
        <f>IF(N633="základní",J633,0)</f>
        <v>0</v>
      </c>
      <c r="BF633" s="234">
        <f>IF(N633="snížená",J633,0)</f>
        <v>0</v>
      </c>
      <c r="BG633" s="234">
        <f>IF(N633="zákl. přenesená",J633,0)</f>
        <v>0</v>
      </c>
      <c r="BH633" s="234">
        <f>IF(N633="sníž. přenesená",J633,0)</f>
        <v>0</v>
      </c>
      <c r="BI633" s="234">
        <f>IF(N633="nulová",J633,0)</f>
        <v>0</v>
      </c>
      <c r="BJ633" s="16" t="s">
        <v>8</v>
      </c>
      <c r="BK633" s="234">
        <f>ROUND(I633*H633,0)</f>
        <v>0</v>
      </c>
      <c r="BL633" s="16" t="s">
        <v>153</v>
      </c>
      <c r="BM633" s="233" t="s">
        <v>590</v>
      </c>
    </row>
    <row r="634" s="1" customFormat="1">
      <c r="B634" s="37"/>
      <c r="C634" s="38"/>
      <c r="D634" s="235" t="s">
        <v>155</v>
      </c>
      <c r="E634" s="38"/>
      <c r="F634" s="236" t="s">
        <v>591</v>
      </c>
      <c r="G634" s="38"/>
      <c r="H634" s="38"/>
      <c r="I634" s="138"/>
      <c r="J634" s="38"/>
      <c r="K634" s="38"/>
      <c r="L634" s="42"/>
      <c r="M634" s="237"/>
      <c r="N634" s="85"/>
      <c r="O634" s="85"/>
      <c r="P634" s="85"/>
      <c r="Q634" s="85"/>
      <c r="R634" s="85"/>
      <c r="S634" s="85"/>
      <c r="T634" s="86"/>
      <c r="AT634" s="16" t="s">
        <v>155</v>
      </c>
      <c r="AU634" s="16" t="s">
        <v>87</v>
      </c>
    </row>
    <row r="635" s="13" customFormat="1">
      <c r="B635" s="248"/>
      <c r="C635" s="249"/>
      <c r="D635" s="235" t="s">
        <v>157</v>
      </c>
      <c r="E635" s="250" t="s">
        <v>1</v>
      </c>
      <c r="F635" s="251" t="s">
        <v>592</v>
      </c>
      <c r="G635" s="249"/>
      <c r="H635" s="252">
        <v>11.658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AT635" s="258" t="s">
        <v>157</v>
      </c>
      <c r="AU635" s="258" t="s">
        <v>87</v>
      </c>
      <c r="AV635" s="13" t="s">
        <v>87</v>
      </c>
      <c r="AW635" s="13" t="s">
        <v>33</v>
      </c>
      <c r="AX635" s="13" t="s">
        <v>78</v>
      </c>
      <c r="AY635" s="258" t="s">
        <v>145</v>
      </c>
    </row>
    <row r="636" s="14" customFormat="1">
      <c r="B636" s="259"/>
      <c r="C636" s="260"/>
      <c r="D636" s="235" t="s">
        <v>157</v>
      </c>
      <c r="E636" s="261" t="s">
        <v>1</v>
      </c>
      <c r="F636" s="262" t="s">
        <v>161</v>
      </c>
      <c r="G636" s="260"/>
      <c r="H636" s="263">
        <v>11.658</v>
      </c>
      <c r="I636" s="264"/>
      <c r="J636" s="260"/>
      <c r="K636" s="260"/>
      <c r="L636" s="265"/>
      <c r="M636" s="266"/>
      <c r="N636" s="267"/>
      <c r="O636" s="267"/>
      <c r="P636" s="267"/>
      <c r="Q636" s="267"/>
      <c r="R636" s="267"/>
      <c r="S636" s="267"/>
      <c r="T636" s="268"/>
      <c r="AT636" s="269" t="s">
        <v>157</v>
      </c>
      <c r="AU636" s="269" t="s">
        <v>87</v>
      </c>
      <c r="AV636" s="14" t="s">
        <v>153</v>
      </c>
      <c r="AW636" s="14" t="s">
        <v>33</v>
      </c>
      <c r="AX636" s="14" t="s">
        <v>8</v>
      </c>
      <c r="AY636" s="269" t="s">
        <v>145</v>
      </c>
    </row>
    <row r="637" s="11" customFormat="1" ht="22.8" customHeight="1">
      <c r="B637" s="206"/>
      <c r="C637" s="207"/>
      <c r="D637" s="208" t="s">
        <v>77</v>
      </c>
      <c r="E637" s="220" t="s">
        <v>593</v>
      </c>
      <c r="F637" s="220" t="s">
        <v>594</v>
      </c>
      <c r="G637" s="207"/>
      <c r="H637" s="207"/>
      <c r="I637" s="210"/>
      <c r="J637" s="221">
        <f>BK637</f>
        <v>0</v>
      </c>
      <c r="K637" s="207"/>
      <c r="L637" s="212"/>
      <c r="M637" s="213"/>
      <c r="N637" s="214"/>
      <c r="O637" s="214"/>
      <c r="P637" s="215">
        <f>SUM(P638:P639)</f>
        <v>0</v>
      </c>
      <c r="Q637" s="214"/>
      <c r="R637" s="215">
        <f>SUM(R638:R639)</f>
        <v>0</v>
      </c>
      <c r="S637" s="214"/>
      <c r="T637" s="216">
        <f>SUM(T638:T639)</f>
        <v>0</v>
      </c>
      <c r="AR637" s="217" t="s">
        <v>8</v>
      </c>
      <c r="AT637" s="218" t="s">
        <v>77</v>
      </c>
      <c r="AU637" s="218" t="s">
        <v>8</v>
      </c>
      <c r="AY637" s="217" t="s">
        <v>145</v>
      </c>
      <c r="BK637" s="219">
        <f>SUM(BK638:BK639)</f>
        <v>0</v>
      </c>
    </row>
    <row r="638" s="1" customFormat="1" ht="16.5" customHeight="1">
      <c r="B638" s="37"/>
      <c r="C638" s="222" t="s">
        <v>595</v>
      </c>
      <c r="D638" s="222" t="s">
        <v>148</v>
      </c>
      <c r="E638" s="223" t="s">
        <v>596</v>
      </c>
      <c r="F638" s="224" t="s">
        <v>597</v>
      </c>
      <c r="G638" s="225" t="s">
        <v>342</v>
      </c>
      <c r="H638" s="226">
        <v>6.9870000000000001</v>
      </c>
      <c r="I638" s="227"/>
      <c r="J638" s="228">
        <f>ROUND(I638*H638,0)</f>
        <v>0</v>
      </c>
      <c r="K638" s="224" t="s">
        <v>152</v>
      </c>
      <c r="L638" s="42"/>
      <c r="M638" s="229" t="s">
        <v>1</v>
      </c>
      <c r="N638" s="230" t="s">
        <v>43</v>
      </c>
      <c r="O638" s="85"/>
      <c r="P638" s="231">
        <f>O638*H638</f>
        <v>0</v>
      </c>
      <c r="Q638" s="231">
        <v>0</v>
      </c>
      <c r="R638" s="231">
        <f>Q638*H638</f>
        <v>0</v>
      </c>
      <c r="S638" s="231">
        <v>0</v>
      </c>
      <c r="T638" s="232">
        <f>S638*H638</f>
        <v>0</v>
      </c>
      <c r="AR638" s="233" t="s">
        <v>153</v>
      </c>
      <c r="AT638" s="233" t="s">
        <v>148</v>
      </c>
      <c r="AU638" s="233" t="s">
        <v>87</v>
      </c>
      <c r="AY638" s="16" t="s">
        <v>145</v>
      </c>
      <c r="BE638" s="234">
        <f>IF(N638="základní",J638,0)</f>
        <v>0</v>
      </c>
      <c r="BF638" s="234">
        <f>IF(N638="snížená",J638,0)</f>
        <v>0</v>
      </c>
      <c r="BG638" s="234">
        <f>IF(N638="zákl. přenesená",J638,0)</f>
        <v>0</v>
      </c>
      <c r="BH638" s="234">
        <f>IF(N638="sníž. přenesená",J638,0)</f>
        <v>0</v>
      </c>
      <c r="BI638" s="234">
        <f>IF(N638="nulová",J638,0)</f>
        <v>0</v>
      </c>
      <c r="BJ638" s="16" t="s">
        <v>8</v>
      </c>
      <c r="BK638" s="234">
        <f>ROUND(I638*H638,0)</f>
        <v>0</v>
      </c>
      <c r="BL638" s="16" t="s">
        <v>153</v>
      </c>
      <c r="BM638" s="233" t="s">
        <v>598</v>
      </c>
    </row>
    <row r="639" s="1" customFormat="1">
      <c r="B639" s="37"/>
      <c r="C639" s="38"/>
      <c r="D639" s="235" t="s">
        <v>155</v>
      </c>
      <c r="E639" s="38"/>
      <c r="F639" s="236" t="s">
        <v>599</v>
      </c>
      <c r="G639" s="38"/>
      <c r="H639" s="38"/>
      <c r="I639" s="138"/>
      <c r="J639" s="38"/>
      <c r="K639" s="38"/>
      <c r="L639" s="42"/>
      <c r="M639" s="237"/>
      <c r="N639" s="85"/>
      <c r="O639" s="85"/>
      <c r="P639" s="85"/>
      <c r="Q639" s="85"/>
      <c r="R639" s="85"/>
      <c r="S639" s="85"/>
      <c r="T639" s="86"/>
      <c r="AT639" s="16" t="s">
        <v>155</v>
      </c>
      <c r="AU639" s="16" t="s">
        <v>87</v>
      </c>
    </row>
    <row r="640" s="11" customFormat="1" ht="25.92" customHeight="1">
      <c r="B640" s="206"/>
      <c r="C640" s="207"/>
      <c r="D640" s="208" t="s">
        <v>77</v>
      </c>
      <c r="E640" s="209" t="s">
        <v>600</v>
      </c>
      <c r="F640" s="209" t="s">
        <v>601</v>
      </c>
      <c r="G640" s="207"/>
      <c r="H640" s="207"/>
      <c r="I640" s="210"/>
      <c r="J640" s="211">
        <f>BK640</f>
        <v>0</v>
      </c>
      <c r="K640" s="207"/>
      <c r="L640" s="212"/>
      <c r="M640" s="213"/>
      <c r="N640" s="214"/>
      <c r="O640" s="214"/>
      <c r="P640" s="215">
        <f>P641+P673+P685+P720+P813+P819+P875+P955+P996+P1063+P1079</f>
        <v>0</v>
      </c>
      <c r="Q640" s="214"/>
      <c r="R640" s="215">
        <f>R641+R673+R685+R720+R813+R819+R875+R955+R996+R1063+R1079</f>
        <v>6.3963547800000002</v>
      </c>
      <c r="S640" s="214"/>
      <c r="T640" s="216">
        <f>T641+T673+T685+T720+T813+T819+T875+T955+T996+T1063+T1079</f>
        <v>0.94233490000000009</v>
      </c>
      <c r="AR640" s="217" t="s">
        <v>87</v>
      </c>
      <c r="AT640" s="218" t="s">
        <v>77</v>
      </c>
      <c r="AU640" s="218" t="s">
        <v>78</v>
      </c>
      <c r="AY640" s="217" t="s">
        <v>145</v>
      </c>
      <c r="BK640" s="219">
        <f>BK641+BK673+BK685+BK720+BK813+BK819+BK875+BK955+BK996+BK1063+BK1079</f>
        <v>0</v>
      </c>
    </row>
    <row r="641" s="11" customFormat="1" ht="22.8" customHeight="1">
      <c r="B641" s="206"/>
      <c r="C641" s="207"/>
      <c r="D641" s="208" t="s">
        <v>77</v>
      </c>
      <c r="E641" s="220" t="s">
        <v>602</v>
      </c>
      <c r="F641" s="220" t="s">
        <v>603</v>
      </c>
      <c r="G641" s="207"/>
      <c r="H641" s="207"/>
      <c r="I641" s="210"/>
      <c r="J641" s="221">
        <f>BK641</f>
        <v>0</v>
      </c>
      <c r="K641" s="207"/>
      <c r="L641" s="212"/>
      <c r="M641" s="213"/>
      <c r="N641" s="214"/>
      <c r="O641" s="214"/>
      <c r="P641" s="215">
        <f>SUM(P642:P672)</f>
        <v>0</v>
      </c>
      <c r="Q641" s="214"/>
      <c r="R641" s="215">
        <f>SUM(R642:R672)</f>
        <v>0.10166077999999999</v>
      </c>
      <c r="S641" s="214"/>
      <c r="T641" s="216">
        <f>SUM(T642:T672)</f>
        <v>0</v>
      </c>
      <c r="AR641" s="217" t="s">
        <v>87</v>
      </c>
      <c r="AT641" s="218" t="s">
        <v>77</v>
      </c>
      <c r="AU641" s="218" t="s">
        <v>8</v>
      </c>
      <c r="AY641" s="217" t="s">
        <v>145</v>
      </c>
      <c r="BK641" s="219">
        <f>SUM(BK642:BK672)</f>
        <v>0</v>
      </c>
    </row>
    <row r="642" s="1" customFormat="1" ht="24" customHeight="1">
      <c r="B642" s="37"/>
      <c r="C642" s="222" t="s">
        <v>604</v>
      </c>
      <c r="D642" s="222" t="s">
        <v>148</v>
      </c>
      <c r="E642" s="223" t="s">
        <v>605</v>
      </c>
      <c r="F642" s="224" t="s">
        <v>606</v>
      </c>
      <c r="G642" s="225" t="s">
        <v>168</v>
      </c>
      <c r="H642" s="226">
        <v>5.3899999999999997</v>
      </c>
      <c r="I642" s="227"/>
      <c r="J642" s="228">
        <f>ROUND(I642*H642,0)</f>
        <v>0</v>
      </c>
      <c r="K642" s="224" t="s">
        <v>1</v>
      </c>
      <c r="L642" s="42"/>
      <c r="M642" s="229" t="s">
        <v>1</v>
      </c>
      <c r="N642" s="230" t="s">
        <v>43</v>
      </c>
      <c r="O642" s="85"/>
      <c r="P642" s="231">
        <f>O642*H642</f>
        <v>0</v>
      </c>
      <c r="Q642" s="231">
        <v>0.0040000000000000001</v>
      </c>
      <c r="R642" s="231">
        <f>Q642*H642</f>
        <v>0.021559999999999999</v>
      </c>
      <c r="S642" s="231">
        <v>0</v>
      </c>
      <c r="T642" s="232">
        <f>S642*H642</f>
        <v>0</v>
      </c>
      <c r="AR642" s="233" t="s">
        <v>258</v>
      </c>
      <c r="AT642" s="233" t="s">
        <v>148</v>
      </c>
      <c r="AU642" s="233" t="s">
        <v>87</v>
      </c>
      <c r="AY642" s="16" t="s">
        <v>145</v>
      </c>
      <c r="BE642" s="234">
        <f>IF(N642="základní",J642,0)</f>
        <v>0</v>
      </c>
      <c r="BF642" s="234">
        <f>IF(N642="snížená",J642,0)</f>
        <v>0</v>
      </c>
      <c r="BG642" s="234">
        <f>IF(N642="zákl. přenesená",J642,0)</f>
        <v>0</v>
      </c>
      <c r="BH642" s="234">
        <f>IF(N642="sníž. přenesená",J642,0)</f>
        <v>0</v>
      </c>
      <c r="BI642" s="234">
        <f>IF(N642="nulová",J642,0)</f>
        <v>0</v>
      </c>
      <c r="BJ642" s="16" t="s">
        <v>8</v>
      </c>
      <c r="BK642" s="234">
        <f>ROUND(I642*H642,0)</f>
        <v>0</v>
      </c>
      <c r="BL642" s="16" t="s">
        <v>258</v>
      </c>
      <c r="BM642" s="233" t="s">
        <v>607</v>
      </c>
    </row>
    <row r="643" s="1" customFormat="1">
      <c r="B643" s="37"/>
      <c r="C643" s="38"/>
      <c r="D643" s="235" t="s">
        <v>155</v>
      </c>
      <c r="E643" s="38"/>
      <c r="F643" s="236" t="s">
        <v>608</v>
      </c>
      <c r="G643" s="38"/>
      <c r="H643" s="38"/>
      <c r="I643" s="138"/>
      <c r="J643" s="38"/>
      <c r="K643" s="38"/>
      <c r="L643" s="42"/>
      <c r="M643" s="237"/>
      <c r="N643" s="85"/>
      <c r="O643" s="85"/>
      <c r="P643" s="85"/>
      <c r="Q643" s="85"/>
      <c r="R643" s="85"/>
      <c r="S643" s="85"/>
      <c r="T643" s="86"/>
      <c r="AT643" s="16" t="s">
        <v>155</v>
      </c>
      <c r="AU643" s="16" t="s">
        <v>87</v>
      </c>
    </row>
    <row r="644" s="12" customFormat="1">
      <c r="B644" s="238"/>
      <c r="C644" s="239"/>
      <c r="D644" s="235" t="s">
        <v>157</v>
      </c>
      <c r="E644" s="240" t="s">
        <v>1</v>
      </c>
      <c r="F644" s="241" t="s">
        <v>158</v>
      </c>
      <c r="G644" s="239"/>
      <c r="H644" s="240" t="s">
        <v>1</v>
      </c>
      <c r="I644" s="242"/>
      <c r="J644" s="239"/>
      <c r="K644" s="239"/>
      <c r="L644" s="243"/>
      <c r="M644" s="244"/>
      <c r="N644" s="245"/>
      <c r="O644" s="245"/>
      <c r="P644" s="245"/>
      <c r="Q644" s="245"/>
      <c r="R644" s="245"/>
      <c r="S644" s="245"/>
      <c r="T644" s="246"/>
      <c r="AT644" s="247" t="s">
        <v>157</v>
      </c>
      <c r="AU644" s="247" t="s">
        <v>87</v>
      </c>
      <c r="AV644" s="12" t="s">
        <v>8</v>
      </c>
      <c r="AW644" s="12" t="s">
        <v>33</v>
      </c>
      <c r="AX644" s="12" t="s">
        <v>78</v>
      </c>
      <c r="AY644" s="247" t="s">
        <v>145</v>
      </c>
    </row>
    <row r="645" s="12" customFormat="1">
      <c r="B645" s="238"/>
      <c r="C645" s="239"/>
      <c r="D645" s="235" t="s">
        <v>157</v>
      </c>
      <c r="E645" s="240" t="s">
        <v>1</v>
      </c>
      <c r="F645" s="241" t="s">
        <v>205</v>
      </c>
      <c r="G645" s="239"/>
      <c r="H645" s="240" t="s">
        <v>1</v>
      </c>
      <c r="I645" s="242"/>
      <c r="J645" s="239"/>
      <c r="K645" s="239"/>
      <c r="L645" s="243"/>
      <c r="M645" s="244"/>
      <c r="N645" s="245"/>
      <c r="O645" s="245"/>
      <c r="P645" s="245"/>
      <c r="Q645" s="245"/>
      <c r="R645" s="245"/>
      <c r="S645" s="245"/>
      <c r="T645" s="246"/>
      <c r="AT645" s="247" t="s">
        <v>157</v>
      </c>
      <c r="AU645" s="247" t="s">
        <v>87</v>
      </c>
      <c r="AV645" s="12" t="s">
        <v>8</v>
      </c>
      <c r="AW645" s="12" t="s">
        <v>33</v>
      </c>
      <c r="AX645" s="12" t="s">
        <v>78</v>
      </c>
      <c r="AY645" s="247" t="s">
        <v>145</v>
      </c>
    </row>
    <row r="646" s="13" customFormat="1">
      <c r="B646" s="248"/>
      <c r="C646" s="249"/>
      <c r="D646" s="235" t="s">
        <v>157</v>
      </c>
      <c r="E646" s="250" t="s">
        <v>1</v>
      </c>
      <c r="F646" s="251" t="s">
        <v>452</v>
      </c>
      <c r="G646" s="249"/>
      <c r="H646" s="252">
        <v>1.23</v>
      </c>
      <c r="I646" s="253"/>
      <c r="J646" s="249"/>
      <c r="K646" s="249"/>
      <c r="L646" s="254"/>
      <c r="M646" s="255"/>
      <c r="N646" s="256"/>
      <c r="O646" s="256"/>
      <c r="P646" s="256"/>
      <c r="Q646" s="256"/>
      <c r="R646" s="256"/>
      <c r="S646" s="256"/>
      <c r="T646" s="257"/>
      <c r="AT646" s="258" t="s">
        <v>157</v>
      </c>
      <c r="AU646" s="258" t="s">
        <v>87</v>
      </c>
      <c r="AV646" s="13" t="s">
        <v>87</v>
      </c>
      <c r="AW646" s="13" t="s">
        <v>33</v>
      </c>
      <c r="AX646" s="13" t="s">
        <v>78</v>
      </c>
      <c r="AY646" s="258" t="s">
        <v>145</v>
      </c>
    </row>
    <row r="647" s="12" customFormat="1">
      <c r="B647" s="238"/>
      <c r="C647" s="239"/>
      <c r="D647" s="235" t="s">
        <v>157</v>
      </c>
      <c r="E647" s="240" t="s">
        <v>1</v>
      </c>
      <c r="F647" s="241" t="s">
        <v>198</v>
      </c>
      <c r="G647" s="239"/>
      <c r="H647" s="240" t="s">
        <v>1</v>
      </c>
      <c r="I647" s="242"/>
      <c r="J647" s="239"/>
      <c r="K647" s="239"/>
      <c r="L647" s="243"/>
      <c r="M647" s="244"/>
      <c r="N647" s="245"/>
      <c r="O647" s="245"/>
      <c r="P647" s="245"/>
      <c r="Q647" s="245"/>
      <c r="R647" s="245"/>
      <c r="S647" s="245"/>
      <c r="T647" s="246"/>
      <c r="AT647" s="247" t="s">
        <v>157</v>
      </c>
      <c r="AU647" s="247" t="s">
        <v>87</v>
      </c>
      <c r="AV647" s="12" t="s">
        <v>8</v>
      </c>
      <c r="AW647" s="12" t="s">
        <v>33</v>
      </c>
      <c r="AX647" s="12" t="s">
        <v>78</v>
      </c>
      <c r="AY647" s="247" t="s">
        <v>145</v>
      </c>
    </row>
    <row r="648" s="13" customFormat="1">
      <c r="B648" s="248"/>
      <c r="C648" s="249"/>
      <c r="D648" s="235" t="s">
        <v>157</v>
      </c>
      <c r="E648" s="250" t="s">
        <v>1</v>
      </c>
      <c r="F648" s="251" t="s">
        <v>455</v>
      </c>
      <c r="G648" s="249"/>
      <c r="H648" s="252">
        <v>1.27</v>
      </c>
      <c r="I648" s="253"/>
      <c r="J648" s="249"/>
      <c r="K648" s="249"/>
      <c r="L648" s="254"/>
      <c r="M648" s="255"/>
      <c r="N648" s="256"/>
      <c r="O648" s="256"/>
      <c r="P648" s="256"/>
      <c r="Q648" s="256"/>
      <c r="R648" s="256"/>
      <c r="S648" s="256"/>
      <c r="T648" s="257"/>
      <c r="AT648" s="258" t="s">
        <v>157</v>
      </c>
      <c r="AU648" s="258" t="s">
        <v>87</v>
      </c>
      <c r="AV648" s="13" t="s">
        <v>87</v>
      </c>
      <c r="AW648" s="13" t="s">
        <v>33</v>
      </c>
      <c r="AX648" s="13" t="s">
        <v>78</v>
      </c>
      <c r="AY648" s="258" t="s">
        <v>145</v>
      </c>
    </row>
    <row r="649" s="12" customFormat="1">
      <c r="B649" s="238"/>
      <c r="C649" s="239"/>
      <c r="D649" s="235" t="s">
        <v>157</v>
      </c>
      <c r="E649" s="240" t="s">
        <v>1</v>
      </c>
      <c r="F649" s="241" t="s">
        <v>208</v>
      </c>
      <c r="G649" s="239"/>
      <c r="H649" s="240" t="s">
        <v>1</v>
      </c>
      <c r="I649" s="242"/>
      <c r="J649" s="239"/>
      <c r="K649" s="239"/>
      <c r="L649" s="243"/>
      <c r="M649" s="244"/>
      <c r="N649" s="245"/>
      <c r="O649" s="245"/>
      <c r="P649" s="245"/>
      <c r="Q649" s="245"/>
      <c r="R649" s="245"/>
      <c r="S649" s="245"/>
      <c r="T649" s="246"/>
      <c r="AT649" s="247" t="s">
        <v>157</v>
      </c>
      <c r="AU649" s="247" t="s">
        <v>87</v>
      </c>
      <c r="AV649" s="12" t="s">
        <v>8</v>
      </c>
      <c r="AW649" s="12" t="s">
        <v>33</v>
      </c>
      <c r="AX649" s="12" t="s">
        <v>78</v>
      </c>
      <c r="AY649" s="247" t="s">
        <v>145</v>
      </c>
    </row>
    <row r="650" s="13" customFormat="1">
      <c r="B650" s="248"/>
      <c r="C650" s="249"/>
      <c r="D650" s="235" t="s">
        <v>157</v>
      </c>
      <c r="E650" s="250" t="s">
        <v>1</v>
      </c>
      <c r="F650" s="251" t="s">
        <v>454</v>
      </c>
      <c r="G650" s="249"/>
      <c r="H650" s="252">
        <v>2.8900000000000001</v>
      </c>
      <c r="I650" s="253"/>
      <c r="J650" s="249"/>
      <c r="K650" s="249"/>
      <c r="L650" s="254"/>
      <c r="M650" s="255"/>
      <c r="N650" s="256"/>
      <c r="O650" s="256"/>
      <c r="P650" s="256"/>
      <c r="Q650" s="256"/>
      <c r="R650" s="256"/>
      <c r="S650" s="256"/>
      <c r="T650" s="257"/>
      <c r="AT650" s="258" t="s">
        <v>157</v>
      </c>
      <c r="AU650" s="258" t="s">
        <v>87</v>
      </c>
      <c r="AV650" s="13" t="s">
        <v>87</v>
      </c>
      <c r="AW650" s="13" t="s">
        <v>33</v>
      </c>
      <c r="AX650" s="13" t="s">
        <v>78</v>
      </c>
      <c r="AY650" s="258" t="s">
        <v>145</v>
      </c>
    </row>
    <row r="651" s="14" customFormat="1">
      <c r="B651" s="259"/>
      <c r="C651" s="260"/>
      <c r="D651" s="235" t="s">
        <v>157</v>
      </c>
      <c r="E651" s="261" t="s">
        <v>1</v>
      </c>
      <c r="F651" s="262" t="s">
        <v>161</v>
      </c>
      <c r="G651" s="260"/>
      <c r="H651" s="263">
        <v>5.3900000000000006</v>
      </c>
      <c r="I651" s="264"/>
      <c r="J651" s="260"/>
      <c r="K651" s="260"/>
      <c r="L651" s="265"/>
      <c r="M651" s="266"/>
      <c r="N651" s="267"/>
      <c r="O651" s="267"/>
      <c r="P651" s="267"/>
      <c r="Q651" s="267"/>
      <c r="R651" s="267"/>
      <c r="S651" s="267"/>
      <c r="T651" s="268"/>
      <c r="AT651" s="269" t="s">
        <v>157</v>
      </c>
      <c r="AU651" s="269" t="s">
        <v>87</v>
      </c>
      <c r="AV651" s="14" t="s">
        <v>153</v>
      </c>
      <c r="AW651" s="14" t="s">
        <v>33</v>
      </c>
      <c r="AX651" s="14" t="s">
        <v>8</v>
      </c>
      <c r="AY651" s="269" t="s">
        <v>145</v>
      </c>
    </row>
    <row r="652" s="1" customFormat="1" ht="24" customHeight="1">
      <c r="B652" s="37"/>
      <c r="C652" s="222" t="s">
        <v>609</v>
      </c>
      <c r="D652" s="222" t="s">
        <v>148</v>
      </c>
      <c r="E652" s="223" t="s">
        <v>610</v>
      </c>
      <c r="F652" s="224" t="s">
        <v>611</v>
      </c>
      <c r="G652" s="225" t="s">
        <v>168</v>
      </c>
      <c r="H652" s="226">
        <v>12.93</v>
      </c>
      <c r="I652" s="227"/>
      <c r="J652" s="228">
        <f>ROUND(I652*H652,0)</f>
        <v>0</v>
      </c>
      <c r="K652" s="224" t="s">
        <v>1</v>
      </c>
      <c r="L652" s="42"/>
      <c r="M652" s="229" t="s">
        <v>1</v>
      </c>
      <c r="N652" s="230" t="s">
        <v>43</v>
      </c>
      <c r="O652" s="85"/>
      <c r="P652" s="231">
        <f>O652*H652</f>
        <v>0</v>
      </c>
      <c r="Q652" s="231">
        <v>0.0040000000000000001</v>
      </c>
      <c r="R652" s="231">
        <f>Q652*H652</f>
        <v>0.051720000000000002</v>
      </c>
      <c r="S652" s="231">
        <v>0</v>
      </c>
      <c r="T652" s="232">
        <f>S652*H652</f>
        <v>0</v>
      </c>
      <c r="AR652" s="233" t="s">
        <v>258</v>
      </c>
      <c r="AT652" s="233" t="s">
        <v>148</v>
      </c>
      <c r="AU652" s="233" t="s">
        <v>87</v>
      </c>
      <c r="AY652" s="16" t="s">
        <v>145</v>
      </c>
      <c r="BE652" s="234">
        <f>IF(N652="základní",J652,0)</f>
        <v>0</v>
      </c>
      <c r="BF652" s="234">
        <f>IF(N652="snížená",J652,0)</f>
        <v>0</v>
      </c>
      <c r="BG652" s="234">
        <f>IF(N652="zákl. přenesená",J652,0)</f>
        <v>0</v>
      </c>
      <c r="BH652" s="234">
        <f>IF(N652="sníž. přenesená",J652,0)</f>
        <v>0</v>
      </c>
      <c r="BI652" s="234">
        <f>IF(N652="nulová",J652,0)</f>
        <v>0</v>
      </c>
      <c r="BJ652" s="16" t="s">
        <v>8</v>
      </c>
      <c r="BK652" s="234">
        <f>ROUND(I652*H652,0)</f>
        <v>0</v>
      </c>
      <c r="BL652" s="16" t="s">
        <v>258</v>
      </c>
      <c r="BM652" s="233" t="s">
        <v>612</v>
      </c>
    </row>
    <row r="653" s="1" customFormat="1">
      <c r="B653" s="37"/>
      <c r="C653" s="38"/>
      <c r="D653" s="235" t="s">
        <v>155</v>
      </c>
      <c r="E653" s="38"/>
      <c r="F653" s="236" t="s">
        <v>613</v>
      </c>
      <c r="G653" s="38"/>
      <c r="H653" s="38"/>
      <c r="I653" s="138"/>
      <c r="J653" s="38"/>
      <c r="K653" s="38"/>
      <c r="L653" s="42"/>
      <c r="M653" s="237"/>
      <c r="N653" s="85"/>
      <c r="O653" s="85"/>
      <c r="P653" s="85"/>
      <c r="Q653" s="85"/>
      <c r="R653" s="85"/>
      <c r="S653" s="85"/>
      <c r="T653" s="86"/>
      <c r="AT653" s="16" t="s">
        <v>155</v>
      </c>
      <c r="AU653" s="16" t="s">
        <v>87</v>
      </c>
    </row>
    <row r="654" s="12" customFormat="1">
      <c r="B654" s="238"/>
      <c r="C654" s="239"/>
      <c r="D654" s="235" t="s">
        <v>157</v>
      </c>
      <c r="E654" s="240" t="s">
        <v>1</v>
      </c>
      <c r="F654" s="241" t="s">
        <v>158</v>
      </c>
      <c r="G654" s="239"/>
      <c r="H654" s="240" t="s">
        <v>1</v>
      </c>
      <c r="I654" s="242"/>
      <c r="J654" s="239"/>
      <c r="K654" s="239"/>
      <c r="L654" s="243"/>
      <c r="M654" s="244"/>
      <c r="N654" s="245"/>
      <c r="O654" s="245"/>
      <c r="P654" s="245"/>
      <c r="Q654" s="245"/>
      <c r="R654" s="245"/>
      <c r="S654" s="245"/>
      <c r="T654" s="246"/>
      <c r="AT654" s="247" t="s">
        <v>157</v>
      </c>
      <c r="AU654" s="247" t="s">
        <v>87</v>
      </c>
      <c r="AV654" s="12" t="s">
        <v>8</v>
      </c>
      <c r="AW654" s="12" t="s">
        <v>33</v>
      </c>
      <c r="AX654" s="12" t="s">
        <v>78</v>
      </c>
      <c r="AY654" s="247" t="s">
        <v>145</v>
      </c>
    </row>
    <row r="655" s="12" customFormat="1">
      <c r="B655" s="238"/>
      <c r="C655" s="239"/>
      <c r="D655" s="235" t="s">
        <v>157</v>
      </c>
      <c r="E655" s="240" t="s">
        <v>1</v>
      </c>
      <c r="F655" s="241" t="s">
        <v>205</v>
      </c>
      <c r="G655" s="239"/>
      <c r="H655" s="240" t="s">
        <v>1</v>
      </c>
      <c r="I655" s="242"/>
      <c r="J655" s="239"/>
      <c r="K655" s="239"/>
      <c r="L655" s="243"/>
      <c r="M655" s="244"/>
      <c r="N655" s="245"/>
      <c r="O655" s="245"/>
      <c r="P655" s="245"/>
      <c r="Q655" s="245"/>
      <c r="R655" s="245"/>
      <c r="S655" s="245"/>
      <c r="T655" s="246"/>
      <c r="AT655" s="247" t="s">
        <v>157</v>
      </c>
      <c r="AU655" s="247" t="s">
        <v>87</v>
      </c>
      <c r="AV655" s="12" t="s">
        <v>8</v>
      </c>
      <c r="AW655" s="12" t="s">
        <v>33</v>
      </c>
      <c r="AX655" s="12" t="s">
        <v>78</v>
      </c>
      <c r="AY655" s="247" t="s">
        <v>145</v>
      </c>
    </row>
    <row r="656" s="13" customFormat="1">
      <c r="B656" s="248"/>
      <c r="C656" s="249"/>
      <c r="D656" s="235" t="s">
        <v>157</v>
      </c>
      <c r="E656" s="250" t="s">
        <v>1</v>
      </c>
      <c r="F656" s="251" t="s">
        <v>614</v>
      </c>
      <c r="G656" s="249"/>
      <c r="H656" s="252">
        <v>1.2</v>
      </c>
      <c r="I656" s="253"/>
      <c r="J656" s="249"/>
      <c r="K656" s="249"/>
      <c r="L656" s="254"/>
      <c r="M656" s="255"/>
      <c r="N656" s="256"/>
      <c r="O656" s="256"/>
      <c r="P656" s="256"/>
      <c r="Q656" s="256"/>
      <c r="R656" s="256"/>
      <c r="S656" s="256"/>
      <c r="T656" s="257"/>
      <c r="AT656" s="258" t="s">
        <v>157</v>
      </c>
      <c r="AU656" s="258" t="s">
        <v>87</v>
      </c>
      <c r="AV656" s="13" t="s">
        <v>87</v>
      </c>
      <c r="AW656" s="13" t="s">
        <v>33</v>
      </c>
      <c r="AX656" s="13" t="s">
        <v>78</v>
      </c>
      <c r="AY656" s="258" t="s">
        <v>145</v>
      </c>
    </row>
    <row r="657" s="12" customFormat="1">
      <c r="B657" s="238"/>
      <c r="C657" s="239"/>
      <c r="D657" s="235" t="s">
        <v>157</v>
      </c>
      <c r="E657" s="240" t="s">
        <v>1</v>
      </c>
      <c r="F657" s="241" t="s">
        <v>198</v>
      </c>
      <c r="G657" s="239"/>
      <c r="H657" s="240" t="s">
        <v>1</v>
      </c>
      <c r="I657" s="242"/>
      <c r="J657" s="239"/>
      <c r="K657" s="239"/>
      <c r="L657" s="243"/>
      <c r="M657" s="244"/>
      <c r="N657" s="245"/>
      <c r="O657" s="245"/>
      <c r="P657" s="245"/>
      <c r="Q657" s="245"/>
      <c r="R657" s="245"/>
      <c r="S657" s="245"/>
      <c r="T657" s="246"/>
      <c r="AT657" s="247" t="s">
        <v>157</v>
      </c>
      <c r="AU657" s="247" t="s">
        <v>87</v>
      </c>
      <c r="AV657" s="12" t="s">
        <v>8</v>
      </c>
      <c r="AW657" s="12" t="s">
        <v>33</v>
      </c>
      <c r="AX657" s="12" t="s">
        <v>78</v>
      </c>
      <c r="AY657" s="247" t="s">
        <v>145</v>
      </c>
    </row>
    <row r="658" s="13" customFormat="1">
      <c r="B658" s="248"/>
      <c r="C658" s="249"/>
      <c r="D658" s="235" t="s">
        <v>157</v>
      </c>
      <c r="E658" s="250" t="s">
        <v>1</v>
      </c>
      <c r="F658" s="251" t="s">
        <v>615</v>
      </c>
      <c r="G658" s="249"/>
      <c r="H658" s="252">
        <v>1.8300000000000001</v>
      </c>
      <c r="I658" s="253"/>
      <c r="J658" s="249"/>
      <c r="K658" s="249"/>
      <c r="L658" s="254"/>
      <c r="M658" s="255"/>
      <c r="N658" s="256"/>
      <c r="O658" s="256"/>
      <c r="P658" s="256"/>
      <c r="Q658" s="256"/>
      <c r="R658" s="256"/>
      <c r="S658" s="256"/>
      <c r="T658" s="257"/>
      <c r="AT658" s="258" t="s">
        <v>157</v>
      </c>
      <c r="AU658" s="258" t="s">
        <v>87</v>
      </c>
      <c r="AV658" s="13" t="s">
        <v>87</v>
      </c>
      <c r="AW658" s="13" t="s">
        <v>33</v>
      </c>
      <c r="AX658" s="13" t="s">
        <v>78</v>
      </c>
      <c r="AY658" s="258" t="s">
        <v>145</v>
      </c>
    </row>
    <row r="659" s="13" customFormat="1">
      <c r="B659" s="248"/>
      <c r="C659" s="249"/>
      <c r="D659" s="235" t="s">
        <v>157</v>
      </c>
      <c r="E659" s="250" t="s">
        <v>1</v>
      </c>
      <c r="F659" s="251" t="s">
        <v>616</v>
      </c>
      <c r="G659" s="249"/>
      <c r="H659" s="252">
        <v>8.6999999999999993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AT659" s="258" t="s">
        <v>157</v>
      </c>
      <c r="AU659" s="258" t="s">
        <v>87</v>
      </c>
      <c r="AV659" s="13" t="s">
        <v>87</v>
      </c>
      <c r="AW659" s="13" t="s">
        <v>33</v>
      </c>
      <c r="AX659" s="13" t="s">
        <v>78</v>
      </c>
      <c r="AY659" s="258" t="s">
        <v>145</v>
      </c>
    </row>
    <row r="660" s="12" customFormat="1">
      <c r="B660" s="238"/>
      <c r="C660" s="239"/>
      <c r="D660" s="235" t="s">
        <v>157</v>
      </c>
      <c r="E660" s="240" t="s">
        <v>1</v>
      </c>
      <c r="F660" s="241" t="s">
        <v>208</v>
      </c>
      <c r="G660" s="239"/>
      <c r="H660" s="240" t="s">
        <v>1</v>
      </c>
      <c r="I660" s="242"/>
      <c r="J660" s="239"/>
      <c r="K660" s="239"/>
      <c r="L660" s="243"/>
      <c r="M660" s="244"/>
      <c r="N660" s="245"/>
      <c r="O660" s="245"/>
      <c r="P660" s="245"/>
      <c r="Q660" s="245"/>
      <c r="R660" s="245"/>
      <c r="S660" s="245"/>
      <c r="T660" s="246"/>
      <c r="AT660" s="247" t="s">
        <v>157</v>
      </c>
      <c r="AU660" s="247" t="s">
        <v>87</v>
      </c>
      <c r="AV660" s="12" t="s">
        <v>8</v>
      </c>
      <c r="AW660" s="12" t="s">
        <v>33</v>
      </c>
      <c r="AX660" s="12" t="s">
        <v>78</v>
      </c>
      <c r="AY660" s="247" t="s">
        <v>145</v>
      </c>
    </row>
    <row r="661" s="13" customFormat="1">
      <c r="B661" s="248"/>
      <c r="C661" s="249"/>
      <c r="D661" s="235" t="s">
        <v>157</v>
      </c>
      <c r="E661" s="250" t="s">
        <v>1</v>
      </c>
      <c r="F661" s="251" t="s">
        <v>617</v>
      </c>
      <c r="G661" s="249"/>
      <c r="H661" s="252">
        <v>1.2</v>
      </c>
      <c r="I661" s="253"/>
      <c r="J661" s="249"/>
      <c r="K661" s="249"/>
      <c r="L661" s="254"/>
      <c r="M661" s="255"/>
      <c r="N661" s="256"/>
      <c r="O661" s="256"/>
      <c r="P661" s="256"/>
      <c r="Q661" s="256"/>
      <c r="R661" s="256"/>
      <c r="S661" s="256"/>
      <c r="T661" s="257"/>
      <c r="AT661" s="258" t="s">
        <v>157</v>
      </c>
      <c r="AU661" s="258" t="s">
        <v>87</v>
      </c>
      <c r="AV661" s="13" t="s">
        <v>87</v>
      </c>
      <c r="AW661" s="13" t="s">
        <v>33</v>
      </c>
      <c r="AX661" s="13" t="s">
        <v>78</v>
      </c>
      <c r="AY661" s="258" t="s">
        <v>145</v>
      </c>
    </row>
    <row r="662" s="14" customFormat="1">
      <c r="B662" s="259"/>
      <c r="C662" s="260"/>
      <c r="D662" s="235" t="s">
        <v>157</v>
      </c>
      <c r="E662" s="261" t="s">
        <v>1</v>
      </c>
      <c r="F662" s="262" t="s">
        <v>161</v>
      </c>
      <c r="G662" s="260"/>
      <c r="H662" s="263">
        <v>12.93</v>
      </c>
      <c r="I662" s="264"/>
      <c r="J662" s="260"/>
      <c r="K662" s="260"/>
      <c r="L662" s="265"/>
      <c r="M662" s="266"/>
      <c r="N662" s="267"/>
      <c r="O662" s="267"/>
      <c r="P662" s="267"/>
      <c r="Q662" s="267"/>
      <c r="R662" s="267"/>
      <c r="S662" s="267"/>
      <c r="T662" s="268"/>
      <c r="AT662" s="269" t="s">
        <v>157</v>
      </c>
      <c r="AU662" s="269" t="s">
        <v>87</v>
      </c>
      <c r="AV662" s="14" t="s">
        <v>153</v>
      </c>
      <c r="AW662" s="14" t="s">
        <v>33</v>
      </c>
      <c r="AX662" s="14" t="s">
        <v>8</v>
      </c>
      <c r="AY662" s="269" t="s">
        <v>145</v>
      </c>
    </row>
    <row r="663" s="1" customFormat="1" ht="36" customHeight="1">
      <c r="B663" s="37"/>
      <c r="C663" s="222" t="s">
        <v>618</v>
      </c>
      <c r="D663" s="222" t="s">
        <v>148</v>
      </c>
      <c r="E663" s="223" t="s">
        <v>619</v>
      </c>
      <c r="F663" s="224" t="s">
        <v>620</v>
      </c>
      <c r="G663" s="225" t="s">
        <v>168</v>
      </c>
      <c r="H663" s="226">
        <v>35.037999999999997</v>
      </c>
      <c r="I663" s="227"/>
      <c r="J663" s="228">
        <f>ROUND(I663*H663,0)</f>
        <v>0</v>
      </c>
      <c r="K663" s="224" t="s">
        <v>152</v>
      </c>
      <c r="L663" s="42"/>
      <c r="M663" s="229" t="s">
        <v>1</v>
      </c>
      <c r="N663" s="230" t="s">
        <v>43</v>
      </c>
      <c r="O663" s="85"/>
      <c r="P663" s="231">
        <f>O663*H663</f>
        <v>0</v>
      </c>
      <c r="Q663" s="231">
        <v>0.00080999999999999996</v>
      </c>
      <c r="R663" s="231">
        <f>Q663*H663</f>
        <v>0.028380779999999994</v>
      </c>
      <c r="S663" s="231">
        <v>0</v>
      </c>
      <c r="T663" s="232">
        <f>S663*H663</f>
        <v>0</v>
      </c>
      <c r="AR663" s="233" t="s">
        <v>258</v>
      </c>
      <c r="AT663" s="233" t="s">
        <v>148</v>
      </c>
      <c r="AU663" s="233" t="s">
        <v>87</v>
      </c>
      <c r="AY663" s="16" t="s">
        <v>145</v>
      </c>
      <c r="BE663" s="234">
        <f>IF(N663="základní",J663,0)</f>
        <v>0</v>
      </c>
      <c r="BF663" s="234">
        <f>IF(N663="snížená",J663,0)</f>
        <v>0</v>
      </c>
      <c r="BG663" s="234">
        <f>IF(N663="zákl. přenesená",J663,0)</f>
        <v>0</v>
      </c>
      <c r="BH663" s="234">
        <f>IF(N663="sníž. přenesená",J663,0)</f>
        <v>0</v>
      </c>
      <c r="BI663" s="234">
        <f>IF(N663="nulová",J663,0)</f>
        <v>0</v>
      </c>
      <c r="BJ663" s="16" t="s">
        <v>8</v>
      </c>
      <c r="BK663" s="234">
        <f>ROUND(I663*H663,0)</f>
        <v>0</v>
      </c>
      <c r="BL663" s="16" t="s">
        <v>258</v>
      </c>
      <c r="BM663" s="233" t="s">
        <v>621</v>
      </c>
    </row>
    <row r="664" s="1" customFormat="1">
      <c r="B664" s="37"/>
      <c r="C664" s="38"/>
      <c r="D664" s="235" t="s">
        <v>155</v>
      </c>
      <c r="E664" s="38"/>
      <c r="F664" s="236" t="s">
        <v>622</v>
      </c>
      <c r="G664" s="38"/>
      <c r="H664" s="38"/>
      <c r="I664" s="138"/>
      <c r="J664" s="38"/>
      <c r="K664" s="38"/>
      <c r="L664" s="42"/>
      <c r="M664" s="237"/>
      <c r="N664" s="85"/>
      <c r="O664" s="85"/>
      <c r="P664" s="85"/>
      <c r="Q664" s="85"/>
      <c r="R664" s="85"/>
      <c r="S664" s="85"/>
      <c r="T664" s="86"/>
      <c r="AT664" s="16" t="s">
        <v>155</v>
      </c>
      <c r="AU664" s="16" t="s">
        <v>87</v>
      </c>
    </row>
    <row r="665" s="12" customFormat="1">
      <c r="B665" s="238"/>
      <c r="C665" s="239"/>
      <c r="D665" s="235" t="s">
        <v>157</v>
      </c>
      <c r="E665" s="240" t="s">
        <v>1</v>
      </c>
      <c r="F665" s="241" t="s">
        <v>158</v>
      </c>
      <c r="G665" s="239"/>
      <c r="H665" s="240" t="s">
        <v>1</v>
      </c>
      <c r="I665" s="242"/>
      <c r="J665" s="239"/>
      <c r="K665" s="239"/>
      <c r="L665" s="243"/>
      <c r="M665" s="244"/>
      <c r="N665" s="245"/>
      <c r="O665" s="245"/>
      <c r="P665" s="245"/>
      <c r="Q665" s="245"/>
      <c r="R665" s="245"/>
      <c r="S665" s="245"/>
      <c r="T665" s="246"/>
      <c r="AT665" s="247" t="s">
        <v>157</v>
      </c>
      <c r="AU665" s="247" t="s">
        <v>87</v>
      </c>
      <c r="AV665" s="12" t="s">
        <v>8</v>
      </c>
      <c r="AW665" s="12" t="s">
        <v>33</v>
      </c>
      <c r="AX665" s="12" t="s">
        <v>78</v>
      </c>
      <c r="AY665" s="247" t="s">
        <v>145</v>
      </c>
    </row>
    <row r="666" s="12" customFormat="1">
      <c r="B666" s="238"/>
      <c r="C666" s="239"/>
      <c r="D666" s="235" t="s">
        <v>157</v>
      </c>
      <c r="E666" s="240" t="s">
        <v>1</v>
      </c>
      <c r="F666" s="241" t="s">
        <v>196</v>
      </c>
      <c r="G666" s="239"/>
      <c r="H666" s="240" t="s">
        <v>1</v>
      </c>
      <c r="I666" s="242"/>
      <c r="J666" s="239"/>
      <c r="K666" s="239"/>
      <c r="L666" s="243"/>
      <c r="M666" s="244"/>
      <c r="N666" s="245"/>
      <c r="O666" s="245"/>
      <c r="P666" s="245"/>
      <c r="Q666" s="245"/>
      <c r="R666" s="245"/>
      <c r="S666" s="245"/>
      <c r="T666" s="246"/>
      <c r="AT666" s="247" t="s">
        <v>157</v>
      </c>
      <c r="AU666" s="247" t="s">
        <v>87</v>
      </c>
      <c r="AV666" s="12" t="s">
        <v>8</v>
      </c>
      <c r="AW666" s="12" t="s">
        <v>33</v>
      </c>
      <c r="AX666" s="12" t="s">
        <v>78</v>
      </c>
      <c r="AY666" s="247" t="s">
        <v>145</v>
      </c>
    </row>
    <row r="667" s="13" customFormat="1">
      <c r="B667" s="248"/>
      <c r="C667" s="249"/>
      <c r="D667" s="235" t="s">
        <v>157</v>
      </c>
      <c r="E667" s="250" t="s">
        <v>1</v>
      </c>
      <c r="F667" s="251" t="s">
        <v>248</v>
      </c>
      <c r="G667" s="249"/>
      <c r="H667" s="252">
        <v>30.358000000000001</v>
      </c>
      <c r="I667" s="253"/>
      <c r="J667" s="249"/>
      <c r="K667" s="249"/>
      <c r="L667" s="254"/>
      <c r="M667" s="255"/>
      <c r="N667" s="256"/>
      <c r="O667" s="256"/>
      <c r="P667" s="256"/>
      <c r="Q667" s="256"/>
      <c r="R667" s="256"/>
      <c r="S667" s="256"/>
      <c r="T667" s="257"/>
      <c r="AT667" s="258" t="s">
        <v>157</v>
      </c>
      <c r="AU667" s="258" t="s">
        <v>87</v>
      </c>
      <c r="AV667" s="13" t="s">
        <v>87</v>
      </c>
      <c r="AW667" s="13" t="s">
        <v>33</v>
      </c>
      <c r="AX667" s="13" t="s">
        <v>78</v>
      </c>
      <c r="AY667" s="258" t="s">
        <v>145</v>
      </c>
    </row>
    <row r="668" s="12" customFormat="1">
      <c r="B668" s="238"/>
      <c r="C668" s="239"/>
      <c r="D668" s="235" t="s">
        <v>157</v>
      </c>
      <c r="E668" s="240" t="s">
        <v>1</v>
      </c>
      <c r="F668" s="241" t="s">
        <v>217</v>
      </c>
      <c r="G668" s="239"/>
      <c r="H668" s="240" t="s">
        <v>1</v>
      </c>
      <c r="I668" s="242"/>
      <c r="J668" s="239"/>
      <c r="K668" s="239"/>
      <c r="L668" s="243"/>
      <c r="M668" s="244"/>
      <c r="N668" s="245"/>
      <c r="O668" s="245"/>
      <c r="P668" s="245"/>
      <c r="Q668" s="245"/>
      <c r="R668" s="245"/>
      <c r="S668" s="245"/>
      <c r="T668" s="246"/>
      <c r="AT668" s="247" t="s">
        <v>157</v>
      </c>
      <c r="AU668" s="247" t="s">
        <v>87</v>
      </c>
      <c r="AV668" s="12" t="s">
        <v>8</v>
      </c>
      <c r="AW668" s="12" t="s">
        <v>33</v>
      </c>
      <c r="AX668" s="12" t="s">
        <v>78</v>
      </c>
      <c r="AY668" s="247" t="s">
        <v>145</v>
      </c>
    </row>
    <row r="669" s="13" customFormat="1">
      <c r="B669" s="248"/>
      <c r="C669" s="249"/>
      <c r="D669" s="235" t="s">
        <v>157</v>
      </c>
      <c r="E669" s="250" t="s">
        <v>1</v>
      </c>
      <c r="F669" s="251" t="s">
        <v>250</v>
      </c>
      <c r="G669" s="249"/>
      <c r="H669" s="252">
        <v>4.6799999999999997</v>
      </c>
      <c r="I669" s="253"/>
      <c r="J669" s="249"/>
      <c r="K669" s="249"/>
      <c r="L669" s="254"/>
      <c r="M669" s="255"/>
      <c r="N669" s="256"/>
      <c r="O669" s="256"/>
      <c r="P669" s="256"/>
      <c r="Q669" s="256"/>
      <c r="R669" s="256"/>
      <c r="S669" s="256"/>
      <c r="T669" s="257"/>
      <c r="AT669" s="258" t="s">
        <v>157</v>
      </c>
      <c r="AU669" s="258" t="s">
        <v>87</v>
      </c>
      <c r="AV669" s="13" t="s">
        <v>87</v>
      </c>
      <c r="AW669" s="13" t="s">
        <v>33</v>
      </c>
      <c r="AX669" s="13" t="s">
        <v>78</v>
      </c>
      <c r="AY669" s="258" t="s">
        <v>145</v>
      </c>
    </row>
    <row r="670" s="14" customFormat="1">
      <c r="B670" s="259"/>
      <c r="C670" s="260"/>
      <c r="D670" s="235" t="s">
        <v>157</v>
      </c>
      <c r="E670" s="261" t="s">
        <v>1</v>
      </c>
      <c r="F670" s="262" t="s">
        <v>161</v>
      </c>
      <c r="G670" s="260"/>
      <c r="H670" s="263">
        <v>35.037999999999997</v>
      </c>
      <c r="I670" s="264"/>
      <c r="J670" s="260"/>
      <c r="K670" s="260"/>
      <c r="L670" s="265"/>
      <c r="M670" s="266"/>
      <c r="N670" s="267"/>
      <c r="O670" s="267"/>
      <c r="P670" s="267"/>
      <c r="Q670" s="267"/>
      <c r="R670" s="267"/>
      <c r="S670" s="267"/>
      <c r="T670" s="268"/>
      <c r="AT670" s="269" t="s">
        <v>157</v>
      </c>
      <c r="AU670" s="269" t="s">
        <v>87</v>
      </c>
      <c r="AV670" s="14" t="s">
        <v>153</v>
      </c>
      <c r="AW670" s="14" t="s">
        <v>33</v>
      </c>
      <c r="AX670" s="14" t="s">
        <v>8</v>
      </c>
      <c r="AY670" s="269" t="s">
        <v>145</v>
      </c>
    </row>
    <row r="671" s="1" customFormat="1" ht="24" customHeight="1">
      <c r="B671" s="37"/>
      <c r="C671" s="222" t="s">
        <v>623</v>
      </c>
      <c r="D671" s="222" t="s">
        <v>148</v>
      </c>
      <c r="E671" s="223" t="s">
        <v>624</v>
      </c>
      <c r="F671" s="224" t="s">
        <v>625</v>
      </c>
      <c r="G671" s="225" t="s">
        <v>342</v>
      </c>
      <c r="H671" s="226">
        <v>0.10199999999999999</v>
      </c>
      <c r="I671" s="227"/>
      <c r="J671" s="228">
        <f>ROUND(I671*H671,0)</f>
        <v>0</v>
      </c>
      <c r="K671" s="224" t="s">
        <v>152</v>
      </c>
      <c r="L671" s="42"/>
      <c r="M671" s="229" t="s">
        <v>1</v>
      </c>
      <c r="N671" s="230" t="s">
        <v>43</v>
      </c>
      <c r="O671" s="85"/>
      <c r="P671" s="231">
        <f>O671*H671</f>
        <v>0</v>
      </c>
      <c r="Q671" s="231">
        <v>0</v>
      </c>
      <c r="R671" s="231">
        <f>Q671*H671</f>
        <v>0</v>
      </c>
      <c r="S671" s="231">
        <v>0</v>
      </c>
      <c r="T671" s="232">
        <f>S671*H671</f>
        <v>0</v>
      </c>
      <c r="AR671" s="233" t="s">
        <v>258</v>
      </c>
      <c r="AT671" s="233" t="s">
        <v>148</v>
      </c>
      <c r="AU671" s="233" t="s">
        <v>87</v>
      </c>
      <c r="AY671" s="16" t="s">
        <v>145</v>
      </c>
      <c r="BE671" s="234">
        <f>IF(N671="základní",J671,0)</f>
        <v>0</v>
      </c>
      <c r="BF671" s="234">
        <f>IF(N671="snížená",J671,0)</f>
        <v>0</v>
      </c>
      <c r="BG671" s="234">
        <f>IF(N671="zákl. přenesená",J671,0)</f>
        <v>0</v>
      </c>
      <c r="BH671" s="234">
        <f>IF(N671="sníž. přenesená",J671,0)</f>
        <v>0</v>
      </c>
      <c r="BI671" s="234">
        <f>IF(N671="nulová",J671,0)</f>
        <v>0</v>
      </c>
      <c r="BJ671" s="16" t="s">
        <v>8</v>
      </c>
      <c r="BK671" s="234">
        <f>ROUND(I671*H671,0)</f>
        <v>0</v>
      </c>
      <c r="BL671" s="16" t="s">
        <v>258</v>
      </c>
      <c r="BM671" s="233" t="s">
        <v>626</v>
      </c>
    </row>
    <row r="672" s="1" customFormat="1">
      <c r="B672" s="37"/>
      <c r="C672" s="38"/>
      <c r="D672" s="235" t="s">
        <v>155</v>
      </c>
      <c r="E672" s="38"/>
      <c r="F672" s="236" t="s">
        <v>627</v>
      </c>
      <c r="G672" s="38"/>
      <c r="H672" s="38"/>
      <c r="I672" s="138"/>
      <c r="J672" s="38"/>
      <c r="K672" s="38"/>
      <c r="L672" s="42"/>
      <c r="M672" s="237"/>
      <c r="N672" s="85"/>
      <c r="O672" s="85"/>
      <c r="P672" s="85"/>
      <c r="Q672" s="85"/>
      <c r="R672" s="85"/>
      <c r="S672" s="85"/>
      <c r="T672" s="86"/>
      <c r="AT672" s="16" t="s">
        <v>155</v>
      </c>
      <c r="AU672" s="16" t="s">
        <v>87</v>
      </c>
    </row>
    <row r="673" s="11" customFormat="1" ht="22.8" customHeight="1">
      <c r="B673" s="206"/>
      <c r="C673" s="207"/>
      <c r="D673" s="208" t="s">
        <v>77</v>
      </c>
      <c r="E673" s="220" t="s">
        <v>628</v>
      </c>
      <c r="F673" s="220" t="s">
        <v>629</v>
      </c>
      <c r="G673" s="207"/>
      <c r="H673" s="207"/>
      <c r="I673" s="210"/>
      <c r="J673" s="221">
        <f>BK673</f>
        <v>0</v>
      </c>
      <c r="K673" s="207"/>
      <c r="L673" s="212"/>
      <c r="M673" s="213"/>
      <c r="N673" s="214"/>
      <c r="O673" s="214"/>
      <c r="P673" s="215">
        <f>SUM(P674:P684)</f>
        <v>0</v>
      </c>
      <c r="Q673" s="214"/>
      <c r="R673" s="215">
        <f>SUM(R674:R684)</f>
        <v>0.5876802000000001</v>
      </c>
      <c r="S673" s="214"/>
      <c r="T673" s="216">
        <f>SUM(T674:T684)</f>
        <v>0</v>
      </c>
      <c r="AR673" s="217" t="s">
        <v>87</v>
      </c>
      <c r="AT673" s="218" t="s">
        <v>77</v>
      </c>
      <c r="AU673" s="218" t="s">
        <v>8</v>
      </c>
      <c r="AY673" s="217" t="s">
        <v>145</v>
      </c>
      <c r="BK673" s="219">
        <f>SUM(BK674:BK684)</f>
        <v>0</v>
      </c>
    </row>
    <row r="674" s="1" customFormat="1" ht="24" customHeight="1">
      <c r="B674" s="37"/>
      <c r="C674" s="222" t="s">
        <v>630</v>
      </c>
      <c r="D674" s="222" t="s">
        <v>148</v>
      </c>
      <c r="E674" s="223" t="s">
        <v>631</v>
      </c>
      <c r="F674" s="224" t="s">
        <v>632</v>
      </c>
      <c r="G674" s="225" t="s">
        <v>168</v>
      </c>
      <c r="H674" s="226">
        <v>60.090000000000003</v>
      </c>
      <c r="I674" s="227"/>
      <c r="J674" s="228">
        <f>ROUND(I674*H674,0)</f>
        <v>0</v>
      </c>
      <c r="K674" s="224" t="s">
        <v>152</v>
      </c>
      <c r="L674" s="42"/>
      <c r="M674" s="229" t="s">
        <v>1</v>
      </c>
      <c r="N674" s="230" t="s">
        <v>43</v>
      </c>
      <c r="O674" s="85"/>
      <c r="P674" s="231">
        <f>O674*H674</f>
        <v>0</v>
      </c>
      <c r="Q674" s="231">
        <v>0.0097800000000000005</v>
      </c>
      <c r="R674" s="231">
        <f>Q674*H674</f>
        <v>0.5876802000000001</v>
      </c>
      <c r="S674" s="231">
        <v>0</v>
      </c>
      <c r="T674" s="232">
        <f>S674*H674</f>
        <v>0</v>
      </c>
      <c r="AR674" s="233" t="s">
        <v>258</v>
      </c>
      <c r="AT674" s="233" t="s">
        <v>148</v>
      </c>
      <c r="AU674" s="233" t="s">
        <v>87</v>
      </c>
      <c r="AY674" s="16" t="s">
        <v>145</v>
      </c>
      <c r="BE674" s="234">
        <f>IF(N674="základní",J674,0)</f>
        <v>0</v>
      </c>
      <c r="BF674" s="234">
        <f>IF(N674="snížená",J674,0)</f>
        <v>0</v>
      </c>
      <c r="BG674" s="234">
        <f>IF(N674="zákl. přenesená",J674,0)</f>
        <v>0</v>
      </c>
      <c r="BH674" s="234">
        <f>IF(N674="sníž. přenesená",J674,0)</f>
        <v>0</v>
      </c>
      <c r="BI674" s="234">
        <f>IF(N674="nulová",J674,0)</f>
        <v>0</v>
      </c>
      <c r="BJ674" s="16" t="s">
        <v>8</v>
      </c>
      <c r="BK674" s="234">
        <f>ROUND(I674*H674,0)</f>
        <v>0</v>
      </c>
      <c r="BL674" s="16" t="s">
        <v>258</v>
      </c>
      <c r="BM674" s="233" t="s">
        <v>633</v>
      </c>
    </row>
    <row r="675" s="1" customFormat="1">
      <c r="B675" s="37"/>
      <c r="C675" s="38"/>
      <c r="D675" s="235" t="s">
        <v>155</v>
      </c>
      <c r="E675" s="38"/>
      <c r="F675" s="236" t="s">
        <v>634</v>
      </c>
      <c r="G675" s="38"/>
      <c r="H675" s="38"/>
      <c r="I675" s="138"/>
      <c r="J675" s="38"/>
      <c r="K675" s="38"/>
      <c r="L675" s="42"/>
      <c r="M675" s="237"/>
      <c r="N675" s="85"/>
      <c r="O675" s="85"/>
      <c r="P675" s="85"/>
      <c r="Q675" s="85"/>
      <c r="R675" s="85"/>
      <c r="S675" s="85"/>
      <c r="T675" s="86"/>
      <c r="AT675" s="16" t="s">
        <v>155</v>
      </c>
      <c r="AU675" s="16" t="s">
        <v>87</v>
      </c>
    </row>
    <row r="676" s="12" customFormat="1">
      <c r="B676" s="238"/>
      <c r="C676" s="239"/>
      <c r="D676" s="235" t="s">
        <v>157</v>
      </c>
      <c r="E676" s="240" t="s">
        <v>1</v>
      </c>
      <c r="F676" s="241" t="s">
        <v>158</v>
      </c>
      <c r="G676" s="239"/>
      <c r="H676" s="240" t="s">
        <v>1</v>
      </c>
      <c r="I676" s="242"/>
      <c r="J676" s="239"/>
      <c r="K676" s="239"/>
      <c r="L676" s="243"/>
      <c r="M676" s="244"/>
      <c r="N676" s="245"/>
      <c r="O676" s="245"/>
      <c r="P676" s="245"/>
      <c r="Q676" s="245"/>
      <c r="R676" s="245"/>
      <c r="S676" s="245"/>
      <c r="T676" s="246"/>
      <c r="AT676" s="247" t="s">
        <v>157</v>
      </c>
      <c r="AU676" s="247" t="s">
        <v>87</v>
      </c>
      <c r="AV676" s="12" t="s">
        <v>8</v>
      </c>
      <c r="AW676" s="12" t="s">
        <v>33</v>
      </c>
      <c r="AX676" s="12" t="s">
        <v>78</v>
      </c>
      <c r="AY676" s="247" t="s">
        <v>145</v>
      </c>
    </row>
    <row r="677" s="12" customFormat="1">
      <c r="B677" s="238"/>
      <c r="C677" s="239"/>
      <c r="D677" s="235" t="s">
        <v>157</v>
      </c>
      <c r="E677" s="240" t="s">
        <v>1</v>
      </c>
      <c r="F677" s="241" t="s">
        <v>635</v>
      </c>
      <c r="G677" s="239"/>
      <c r="H677" s="240" t="s">
        <v>1</v>
      </c>
      <c r="I677" s="242"/>
      <c r="J677" s="239"/>
      <c r="K677" s="239"/>
      <c r="L677" s="243"/>
      <c r="M677" s="244"/>
      <c r="N677" s="245"/>
      <c r="O677" s="245"/>
      <c r="P677" s="245"/>
      <c r="Q677" s="245"/>
      <c r="R677" s="245"/>
      <c r="S677" s="245"/>
      <c r="T677" s="246"/>
      <c r="AT677" s="247" t="s">
        <v>157</v>
      </c>
      <c r="AU677" s="247" t="s">
        <v>87</v>
      </c>
      <c r="AV677" s="12" t="s">
        <v>8</v>
      </c>
      <c r="AW677" s="12" t="s">
        <v>33</v>
      </c>
      <c r="AX677" s="12" t="s">
        <v>78</v>
      </c>
      <c r="AY677" s="247" t="s">
        <v>145</v>
      </c>
    </row>
    <row r="678" s="12" customFormat="1">
      <c r="B678" s="238"/>
      <c r="C678" s="239"/>
      <c r="D678" s="235" t="s">
        <v>157</v>
      </c>
      <c r="E678" s="240" t="s">
        <v>1</v>
      </c>
      <c r="F678" s="241" t="s">
        <v>196</v>
      </c>
      <c r="G678" s="239"/>
      <c r="H678" s="240" t="s">
        <v>1</v>
      </c>
      <c r="I678" s="242"/>
      <c r="J678" s="239"/>
      <c r="K678" s="239"/>
      <c r="L678" s="243"/>
      <c r="M678" s="244"/>
      <c r="N678" s="245"/>
      <c r="O678" s="245"/>
      <c r="P678" s="245"/>
      <c r="Q678" s="245"/>
      <c r="R678" s="245"/>
      <c r="S678" s="245"/>
      <c r="T678" s="246"/>
      <c r="AT678" s="247" t="s">
        <v>157</v>
      </c>
      <c r="AU678" s="247" t="s">
        <v>87</v>
      </c>
      <c r="AV678" s="12" t="s">
        <v>8</v>
      </c>
      <c r="AW678" s="12" t="s">
        <v>33</v>
      </c>
      <c r="AX678" s="12" t="s">
        <v>78</v>
      </c>
      <c r="AY678" s="247" t="s">
        <v>145</v>
      </c>
    </row>
    <row r="679" s="13" customFormat="1">
      <c r="B679" s="248"/>
      <c r="C679" s="249"/>
      <c r="D679" s="235" t="s">
        <v>157</v>
      </c>
      <c r="E679" s="250" t="s">
        <v>1</v>
      </c>
      <c r="F679" s="251" t="s">
        <v>216</v>
      </c>
      <c r="G679" s="249"/>
      <c r="H679" s="252">
        <v>48.789999999999999</v>
      </c>
      <c r="I679" s="253"/>
      <c r="J679" s="249"/>
      <c r="K679" s="249"/>
      <c r="L679" s="254"/>
      <c r="M679" s="255"/>
      <c r="N679" s="256"/>
      <c r="O679" s="256"/>
      <c r="P679" s="256"/>
      <c r="Q679" s="256"/>
      <c r="R679" s="256"/>
      <c r="S679" s="256"/>
      <c r="T679" s="257"/>
      <c r="AT679" s="258" t="s">
        <v>157</v>
      </c>
      <c r="AU679" s="258" t="s">
        <v>87</v>
      </c>
      <c r="AV679" s="13" t="s">
        <v>87</v>
      </c>
      <c r="AW679" s="13" t="s">
        <v>33</v>
      </c>
      <c r="AX679" s="13" t="s">
        <v>78</v>
      </c>
      <c r="AY679" s="258" t="s">
        <v>145</v>
      </c>
    </row>
    <row r="680" s="12" customFormat="1">
      <c r="B680" s="238"/>
      <c r="C680" s="239"/>
      <c r="D680" s="235" t="s">
        <v>157</v>
      </c>
      <c r="E680" s="240" t="s">
        <v>1</v>
      </c>
      <c r="F680" s="241" t="s">
        <v>217</v>
      </c>
      <c r="G680" s="239"/>
      <c r="H680" s="240" t="s">
        <v>1</v>
      </c>
      <c r="I680" s="242"/>
      <c r="J680" s="239"/>
      <c r="K680" s="239"/>
      <c r="L680" s="243"/>
      <c r="M680" s="244"/>
      <c r="N680" s="245"/>
      <c r="O680" s="245"/>
      <c r="P680" s="245"/>
      <c r="Q680" s="245"/>
      <c r="R680" s="245"/>
      <c r="S680" s="245"/>
      <c r="T680" s="246"/>
      <c r="AT680" s="247" t="s">
        <v>157</v>
      </c>
      <c r="AU680" s="247" t="s">
        <v>87</v>
      </c>
      <c r="AV680" s="12" t="s">
        <v>8</v>
      </c>
      <c r="AW680" s="12" t="s">
        <v>33</v>
      </c>
      <c r="AX680" s="12" t="s">
        <v>78</v>
      </c>
      <c r="AY680" s="247" t="s">
        <v>145</v>
      </c>
    </row>
    <row r="681" s="13" customFormat="1">
      <c r="B681" s="248"/>
      <c r="C681" s="249"/>
      <c r="D681" s="235" t="s">
        <v>157</v>
      </c>
      <c r="E681" s="250" t="s">
        <v>1</v>
      </c>
      <c r="F681" s="251" t="s">
        <v>218</v>
      </c>
      <c r="G681" s="249"/>
      <c r="H681" s="252">
        <v>11.300000000000001</v>
      </c>
      <c r="I681" s="253"/>
      <c r="J681" s="249"/>
      <c r="K681" s="249"/>
      <c r="L681" s="254"/>
      <c r="M681" s="255"/>
      <c r="N681" s="256"/>
      <c r="O681" s="256"/>
      <c r="P681" s="256"/>
      <c r="Q681" s="256"/>
      <c r="R681" s="256"/>
      <c r="S681" s="256"/>
      <c r="T681" s="257"/>
      <c r="AT681" s="258" t="s">
        <v>157</v>
      </c>
      <c r="AU681" s="258" t="s">
        <v>87</v>
      </c>
      <c r="AV681" s="13" t="s">
        <v>87</v>
      </c>
      <c r="AW681" s="13" t="s">
        <v>33</v>
      </c>
      <c r="AX681" s="13" t="s">
        <v>78</v>
      </c>
      <c r="AY681" s="258" t="s">
        <v>145</v>
      </c>
    </row>
    <row r="682" s="14" customFormat="1">
      <c r="B682" s="259"/>
      <c r="C682" s="260"/>
      <c r="D682" s="235" t="s">
        <v>157</v>
      </c>
      <c r="E682" s="261" t="s">
        <v>1</v>
      </c>
      <c r="F682" s="262" t="s">
        <v>161</v>
      </c>
      <c r="G682" s="260"/>
      <c r="H682" s="263">
        <v>60.090000000000003</v>
      </c>
      <c r="I682" s="264"/>
      <c r="J682" s="260"/>
      <c r="K682" s="260"/>
      <c r="L682" s="265"/>
      <c r="M682" s="266"/>
      <c r="N682" s="267"/>
      <c r="O682" s="267"/>
      <c r="P682" s="267"/>
      <c r="Q682" s="267"/>
      <c r="R682" s="267"/>
      <c r="S682" s="267"/>
      <c r="T682" s="268"/>
      <c r="AT682" s="269" t="s">
        <v>157</v>
      </c>
      <c r="AU682" s="269" t="s">
        <v>87</v>
      </c>
      <c r="AV682" s="14" t="s">
        <v>153</v>
      </c>
      <c r="AW682" s="14" t="s">
        <v>33</v>
      </c>
      <c r="AX682" s="14" t="s">
        <v>8</v>
      </c>
      <c r="AY682" s="269" t="s">
        <v>145</v>
      </c>
    </row>
    <row r="683" s="1" customFormat="1" ht="24" customHeight="1">
      <c r="B683" s="37"/>
      <c r="C683" s="222" t="s">
        <v>636</v>
      </c>
      <c r="D683" s="222" t="s">
        <v>148</v>
      </c>
      <c r="E683" s="223" t="s">
        <v>637</v>
      </c>
      <c r="F683" s="224" t="s">
        <v>638</v>
      </c>
      <c r="G683" s="225" t="s">
        <v>342</v>
      </c>
      <c r="H683" s="226">
        <v>0.58799999999999997</v>
      </c>
      <c r="I683" s="227"/>
      <c r="J683" s="228">
        <f>ROUND(I683*H683,0)</f>
        <v>0</v>
      </c>
      <c r="K683" s="224" t="s">
        <v>152</v>
      </c>
      <c r="L683" s="42"/>
      <c r="M683" s="229" t="s">
        <v>1</v>
      </c>
      <c r="N683" s="230" t="s">
        <v>43</v>
      </c>
      <c r="O683" s="85"/>
      <c r="P683" s="231">
        <f>O683*H683</f>
        <v>0</v>
      </c>
      <c r="Q683" s="231">
        <v>0</v>
      </c>
      <c r="R683" s="231">
        <f>Q683*H683</f>
        <v>0</v>
      </c>
      <c r="S683" s="231">
        <v>0</v>
      </c>
      <c r="T683" s="232">
        <f>S683*H683</f>
        <v>0</v>
      </c>
      <c r="AR683" s="233" t="s">
        <v>258</v>
      </c>
      <c r="AT683" s="233" t="s">
        <v>148</v>
      </c>
      <c r="AU683" s="233" t="s">
        <v>87</v>
      </c>
      <c r="AY683" s="16" t="s">
        <v>145</v>
      </c>
      <c r="BE683" s="234">
        <f>IF(N683="základní",J683,0)</f>
        <v>0</v>
      </c>
      <c r="BF683" s="234">
        <f>IF(N683="snížená",J683,0)</f>
        <v>0</v>
      </c>
      <c r="BG683" s="234">
        <f>IF(N683="zákl. přenesená",J683,0)</f>
        <v>0</v>
      </c>
      <c r="BH683" s="234">
        <f>IF(N683="sníž. přenesená",J683,0)</f>
        <v>0</v>
      </c>
      <c r="BI683" s="234">
        <f>IF(N683="nulová",J683,0)</f>
        <v>0</v>
      </c>
      <c r="BJ683" s="16" t="s">
        <v>8</v>
      </c>
      <c r="BK683" s="234">
        <f>ROUND(I683*H683,0)</f>
        <v>0</v>
      </c>
      <c r="BL683" s="16" t="s">
        <v>258</v>
      </c>
      <c r="BM683" s="233" t="s">
        <v>639</v>
      </c>
    </row>
    <row r="684" s="1" customFormat="1">
      <c r="B684" s="37"/>
      <c r="C684" s="38"/>
      <c r="D684" s="235" t="s">
        <v>155</v>
      </c>
      <c r="E684" s="38"/>
      <c r="F684" s="236" t="s">
        <v>640</v>
      </c>
      <c r="G684" s="38"/>
      <c r="H684" s="38"/>
      <c r="I684" s="138"/>
      <c r="J684" s="38"/>
      <c r="K684" s="38"/>
      <c r="L684" s="42"/>
      <c r="M684" s="237"/>
      <c r="N684" s="85"/>
      <c r="O684" s="85"/>
      <c r="P684" s="85"/>
      <c r="Q684" s="85"/>
      <c r="R684" s="85"/>
      <c r="S684" s="85"/>
      <c r="T684" s="86"/>
      <c r="AT684" s="16" t="s">
        <v>155</v>
      </c>
      <c r="AU684" s="16" t="s">
        <v>87</v>
      </c>
    </row>
    <row r="685" s="11" customFormat="1" ht="22.8" customHeight="1">
      <c r="B685" s="206"/>
      <c r="C685" s="207"/>
      <c r="D685" s="208" t="s">
        <v>77</v>
      </c>
      <c r="E685" s="220" t="s">
        <v>641</v>
      </c>
      <c r="F685" s="220" t="s">
        <v>642</v>
      </c>
      <c r="G685" s="207"/>
      <c r="H685" s="207"/>
      <c r="I685" s="210"/>
      <c r="J685" s="221">
        <f>BK685</f>
        <v>0</v>
      </c>
      <c r="K685" s="207"/>
      <c r="L685" s="212"/>
      <c r="M685" s="213"/>
      <c r="N685" s="214"/>
      <c r="O685" s="214"/>
      <c r="P685" s="215">
        <f>SUM(P686:P719)</f>
        <v>0</v>
      </c>
      <c r="Q685" s="214"/>
      <c r="R685" s="215">
        <f>SUM(R686:R719)</f>
        <v>0.15605879999999997</v>
      </c>
      <c r="S685" s="214"/>
      <c r="T685" s="216">
        <f>SUM(T686:T719)</f>
        <v>0.12046999999999999</v>
      </c>
      <c r="AR685" s="217" t="s">
        <v>87</v>
      </c>
      <c r="AT685" s="218" t="s">
        <v>77</v>
      </c>
      <c r="AU685" s="218" t="s">
        <v>8</v>
      </c>
      <c r="AY685" s="217" t="s">
        <v>145</v>
      </c>
      <c r="BK685" s="219">
        <f>SUM(BK686:BK719)</f>
        <v>0</v>
      </c>
    </row>
    <row r="686" s="1" customFormat="1" ht="36" customHeight="1">
      <c r="B686" s="37"/>
      <c r="C686" s="222" t="s">
        <v>643</v>
      </c>
      <c r="D686" s="222" t="s">
        <v>148</v>
      </c>
      <c r="E686" s="223" t="s">
        <v>644</v>
      </c>
      <c r="F686" s="224" t="s">
        <v>645</v>
      </c>
      <c r="G686" s="225" t="s">
        <v>168</v>
      </c>
      <c r="H686" s="226">
        <v>7</v>
      </c>
      <c r="I686" s="227"/>
      <c r="J686" s="228">
        <f>ROUND(I686*H686,0)</f>
        <v>0</v>
      </c>
      <c r="K686" s="224" t="s">
        <v>1</v>
      </c>
      <c r="L686" s="42"/>
      <c r="M686" s="229" t="s">
        <v>1</v>
      </c>
      <c r="N686" s="230" t="s">
        <v>43</v>
      </c>
      <c r="O686" s="85"/>
      <c r="P686" s="231">
        <f>O686*H686</f>
        <v>0</v>
      </c>
      <c r="Q686" s="231">
        <v>0.01223</v>
      </c>
      <c r="R686" s="231">
        <f>Q686*H686</f>
        <v>0.085609999999999992</v>
      </c>
      <c r="S686" s="231">
        <v>0</v>
      </c>
      <c r="T686" s="232">
        <f>S686*H686</f>
        <v>0</v>
      </c>
      <c r="AR686" s="233" t="s">
        <v>258</v>
      </c>
      <c r="AT686" s="233" t="s">
        <v>148</v>
      </c>
      <c r="AU686" s="233" t="s">
        <v>87</v>
      </c>
      <c r="AY686" s="16" t="s">
        <v>145</v>
      </c>
      <c r="BE686" s="234">
        <f>IF(N686="základní",J686,0)</f>
        <v>0</v>
      </c>
      <c r="BF686" s="234">
        <f>IF(N686="snížená",J686,0)</f>
        <v>0</v>
      </c>
      <c r="BG686" s="234">
        <f>IF(N686="zákl. přenesená",J686,0)</f>
        <v>0</v>
      </c>
      <c r="BH686" s="234">
        <f>IF(N686="sníž. přenesená",J686,0)</f>
        <v>0</v>
      </c>
      <c r="BI686" s="234">
        <f>IF(N686="nulová",J686,0)</f>
        <v>0</v>
      </c>
      <c r="BJ686" s="16" t="s">
        <v>8</v>
      </c>
      <c r="BK686" s="234">
        <f>ROUND(I686*H686,0)</f>
        <v>0</v>
      </c>
      <c r="BL686" s="16" t="s">
        <v>258</v>
      </c>
      <c r="BM686" s="233" t="s">
        <v>646</v>
      </c>
    </row>
    <row r="687" s="12" customFormat="1">
      <c r="B687" s="238"/>
      <c r="C687" s="239"/>
      <c r="D687" s="235" t="s">
        <v>157</v>
      </c>
      <c r="E687" s="240" t="s">
        <v>1</v>
      </c>
      <c r="F687" s="241" t="s">
        <v>158</v>
      </c>
      <c r="G687" s="239"/>
      <c r="H687" s="240" t="s">
        <v>1</v>
      </c>
      <c r="I687" s="242"/>
      <c r="J687" s="239"/>
      <c r="K687" s="239"/>
      <c r="L687" s="243"/>
      <c r="M687" s="244"/>
      <c r="N687" s="245"/>
      <c r="O687" s="245"/>
      <c r="P687" s="245"/>
      <c r="Q687" s="245"/>
      <c r="R687" s="245"/>
      <c r="S687" s="245"/>
      <c r="T687" s="246"/>
      <c r="AT687" s="247" t="s">
        <v>157</v>
      </c>
      <c r="AU687" s="247" t="s">
        <v>87</v>
      </c>
      <c r="AV687" s="12" t="s">
        <v>8</v>
      </c>
      <c r="AW687" s="12" t="s">
        <v>33</v>
      </c>
      <c r="AX687" s="12" t="s">
        <v>78</v>
      </c>
      <c r="AY687" s="247" t="s">
        <v>145</v>
      </c>
    </row>
    <row r="688" s="13" customFormat="1">
      <c r="B688" s="248"/>
      <c r="C688" s="249"/>
      <c r="D688" s="235" t="s">
        <v>157</v>
      </c>
      <c r="E688" s="250" t="s">
        <v>1</v>
      </c>
      <c r="F688" s="251" t="s">
        <v>191</v>
      </c>
      <c r="G688" s="249"/>
      <c r="H688" s="252">
        <v>7</v>
      </c>
      <c r="I688" s="253"/>
      <c r="J688" s="249"/>
      <c r="K688" s="249"/>
      <c r="L688" s="254"/>
      <c r="M688" s="255"/>
      <c r="N688" s="256"/>
      <c r="O688" s="256"/>
      <c r="P688" s="256"/>
      <c r="Q688" s="256"/>
      <c r="R688" s="256"/>
      <c r="S688" s="256"/>
      <c r="T688" s="257"/>
      <c r="AT688" s="258" t="s">
        <v>157</v>
      </c>
      <c r="AU688" s="258" t="s">
        <v>87</v>
      </c>
      <c r="AV688" s="13" t="s">
        <v>87</v>
      </c>
      <c r="AW688" s="13" t="s">
        <v>33</v>
      </c>
      <c r="AX688" s="13" t="s">
        <v>78</v>
      </c>
      <c r="AY688" s="258" t="s">
        <v>145</v>
      </c>
    </row>
    <row r="689" s="14" customFormat="1">
      <c r="B689" s="259"/>
      <c r="C689" s="260"/>
      <c r="D689" s="235" t="s">
        <v>157</v>
      </c>
      <c r="E689" s="261" t="s">
        <v>1</v>
      </c>
      <c r="F689" s="262" t="s">
        <v>161</v>
      </c>
      <c r="G689" s="260"/>
      <c r="H689" s="263">
        <v>7</v>
      </c>
      <c r="I689" s="264"/>
      <c r="J689" s="260"/>
      <c r="K689" s="260"/>
      <c r="L689" s="265"/>
      <c r="M689" s="266"/>
      <c r="N689" s="267"/>
      <c r="O689" s="267"/>
      <c r="P689" s="267"/>
      <c r="Q689" s="267"/>
      <c r="R689" s="267"/>
      <c r="S689" s="267"/>
      <c r="T689" s="268"/>
      <c r="AT689" s="269" t="s">
        <v>157</v>
      </c>
      <c r="AU689" s="269" t="s">
        <v>87</v>
      </c>
      <c r="AV689" s="14" t="s">
        <v>153</v>
      </c>
      <c r="AW689" s="14" t="s">
        <v>33</v>
      </c>
      <c r="AX689" s="14" t="s">
        <v>8</v>
      </c>
      <c r="AY689" s="269" t="s">
        <v>145</v>
      </c>
    </row>
    <row r="690" s="1" customFormat="1" ht="24" customHeight="1">
      <c r="B690" s="37"/>
      <c r="C690" s="222" t="s">
        <v>647</v>
      </c>
      <c r="D690" s="222" t="s">
        <v>148</v>
      </c>
      <c r="E690" s="223" t="s">
        <v>648</v>
      </c>
      <c r="F690" s="224" t="s">
        <v>649</v>
      </c>
      <c r="G690" s="225" t="s">
        <v>168</v>
      </c>
      <c r="H690" s="226">
        <v>5.3899999999999997</v>
      </c>
      <c r="I690" s="227"/>
      <c r="J690" s="228">
        <f>ROUND(I690*H690,0)</f>
        <v>0</v>
      </c>
      <c r="K690" s="224" t="s">
        <v>152</v>
      </c>
      <c r="L690" s="42"/>
      <c r="M690" s="229" t="s">
        <v>1</v>
      </c>
      <c r="N690" s="230" t="s">
        <v>43</v>
      </c>
      <c r="O690" s="85"/>
      <c r="P690" s="231">
        <f>O690*H690</f>
        <v>0</v>
      </c>
      <c r="Q690" s="231">
        <v>0.012919999999999999</v>
      </c>
      <c r="R690" s="231">
        <f>Q690*H690</f>
        <v>0.069638799999999987</v>
      </c>
      <c r="S690" s="231">
        <v>0</v>
      </c>
      <c r="T690" s="232">
        <f>S690*H690</f>
        <v>0</v>
      </c>
      <c r="AR690" s="233" t="s">
        <v>258</v>
      </c>
      <c r="AT690" s="233" t="s">
        <v>148</v>
      </c>
      <c r="AU690" s="233" t="s">
        <v>87</v>
      </c>
      <c r="AY690" s="16" t="s">
        <v>145</v>
      </c>
      <c r="BE690" s="234">
        <f>IF(N690="základní",J690,0)</f>
        <v>0</v>
      </c>
      <c r="BF690" s="234">
        <f>IF(N690="snížená",J690,0)</f>
        <v>0</v>
      </c>
      <c r="BG690" s="234">
        <f>IF(N690="zákl. přenesená",J690,0)</f>
        <v>0</v>
      </c>
      <c r="BH690" s="234">
        <f>IF(N690="sníž. přenesená",J690,0)</f>
        <v>0</v>
      </c>
      <c r="BI690" s="234">
        <f>IF(N690="nulová",J690,0)</f>
        <v>0</v>
      </c>
      <c r="BJ690" s="16" t="s">
        <v>8</v>
      </c>
      <c r="BK690" s="234">
        <f>ROUND(I690*H690,0)</f>
        <v>0</v>
      </c>
      <c r="BL690" s="16" t="s">
        <v>258</v>
      </c>
      <c r="BM690" s="233" t="s">
        <v>650</v>
      </c>
    </row>
    <row r="691" s="1" customFormat="1">
      <c r="B691" s="37"/>
      <c r="C691" s="38"/>
      <c r="D691" s="235" t="s">
        <v>155</v>
      </c>
      <c r="E691" s="38"/>
      <c r="F691" s="236" t="s">
        <v>651</v>
      </c>
      <c r="G691" s="38"/>
      <c r="H691" s="38"/>
      <c r="I691" s="138"/>
      <c r="J691" s="38"/>
      <c r="K691" s="38"/>
      <c r="L691" s="42"/>
      <c r="M691" s="237"/>
      <c r="N691" s="85"/>
      <c r="O691" s="85"/>
      <c r="P691" s="85"/>
      <c r="Q691" s="85"/>
      <c r="R691" s="85"/>
      <c r="S691" s="85"/>
      <c r="T691" s="86"/>
      <c r="AT691" s="16" t="s">
        <v>155</v>
      </c>
      <c r="AU691" s="16" t="s">
        <v>87</v>
      </c>
    </row>
    <row r="692" s="12" customFormat="1">
      <c r="B692" s="238"/>
      <c r="C692" s="239"/>
      <c r="D692" s="235" t="s">
        <v>157</v>
      </c>
      <c r="E692" s="240" t="s">
        <v>1</v>
      </c>
      <c r="F692" s="241" t="s">
        <v>158</v>
      </c>
      <c r="G692" s="239"/>
      <c r="H692" s="240" t="s">
        <v>1</v>
      </c>
      <c r="I692" s="242"/>
      <c r="J692" s="239"/>
      <c r="K692" s="239"/>
      <c r="L692" s="243"/>
      <c r="M692" s="244"/>
      <c r="N692" s="245"/>
      <c r="O692" s="245"/>
      <c r="P692" s="245"/>
      <c r="Q692" s="245"/>
      <c r="R692" s="245"/>
      <c r="S692" s="245"/>
      <c r="T692" s="246"/>
      <c r="AT692" s="247" t="s">
        <v>157</v>
      </c>
      <c r="AU692" s="247" t="s">
        <v>87</v>
      </c>
      <c r="AV692" s="12" t="s">
        <v>8</v>
      </c>
      <c r="AW692" s="12" t="s">
        <v>33</v>
      </c>
      <c r="AX692" s="12" t="s">
        <v>78</v>
      </c>
      <c r="AY692" s="247" t="s">
        <v>145</v>
      </c>
    </row>
    <row r="693" s="12" customFormat="1">
      <c r="B693" s="238"/>
      <c r="C693" s="239"/>
      <c r="D693" s="235" t="s">
        <v>157</v>
      </c>
      <c r="E693" s="240" t="s">
        <v>1</v>
      </c>
      <c r="F693" s="241" t="s">
        <v>205</v>
      </c>
      <c r="G693" s="239"/>
      <c r="H693" s="240" t="s">
        <v>1</v>
      </c>
      <c r="I693" s="242"/>
      <c r="J693" s="239"/>
      <c r="K693" s="239"/>
      <c r="L693" s="243"/>
      <c r="M693" s="244"/>
      <c r="N693" s="245"/>
      <c r="O693" s="245"/>
      <c r="P693" s="245"/>
      <c r="Q693" s="245"/>
      <c r="R693" s="245"/>
      <c r="S693" s="245"/>
      <c r="T693" s="246"/>
      <c r="AT693" s="247" t="s">
        <v>157</v>
      </c>
      <c r="AU693" s="247" t="s">
        <v>87</v>
      </c>
      <c r="AV693" s="12" t="s">
        <v>8</v>
      </c>
      <c r="AW693" s="12" t="s">
        <v>33</v>
      </c>
      <c r="AX693" s="12" t="s">
        <v>78</v>
      </c>
      <c r="AY693" s="247" t="s">
        <v>145</v>
      </c>
    </row>
    <row r="694" s="12" customFormat="1">
      <c r="B694" s="238"/>
      <c r="C694" s="239"/>
      <c r="D694" s="235" t="s">
        <v>157</v>
      </c>
      <c r="E694" s="240" t="s">
        <v>1</v>
      </c>
      <c r="F694" s="241" t="s">
        <v>206</v>
      </c>
      <c r="G694" s="239"/>
      <c r="H694" s="240" t="s">
        <v>1</v>
      </c>
      <c r="I694" s="242"/>
      <c r="J694" s="239"/>
      <c r="K694" s="239"/>
      <c r="L694" s="243"/>
      <c r="M694" s="244"/>
      <c r="N694" s="245"/>
      <c r="O694" s="245"/>
      <c r="P694" s="245"/>
      <c r="Q694" s="245"/>
      <c r="R694" s="245"/>
      <c r="S694" s="245"/>
      <c r="T694" s="246"/>
      <c r="AT694" s="247" t="s">
        <v>157</v>
      </c>
      <c r="AU694" s="247" t="s">
        <v>87</v>
      </c>
      <c r="AV694" s="12" t="s">
        <v>8</v>
      </c>
      <c r="AW694" s="12" t="s">
        <v>33</v>
      </c>
      <c r="AX694" s="12" t="s">
        <v>78</v>
      </c>
      <c r="AY694" s="247" t="s">
        <v>145</v>
      </c>
    </row>
    <row r="695" s="13" customFormat="1">
      <c r="B695" s="248"/>
      <c r="C695" s="249"/>
      <c r="D695" s="235" t="s">
        <v>157</v>
      </c>
      <c r="E695" s="250" t="s">
        <v>1</v>
      </c>
      <c r="F695" s="251" t="s">
        <v>452</v>
      </c>
      <c r="G695" s="249"/>
      <c r="H695" s="252">
        <v>1.23</v>
      </c>
      <c r="I695" s="253"/>
      <c r="J695" s="249"/>
      <c r="K695" s="249"/>
      <c r="L695" s="254"/>
      <c r="M695" s="255"/>
      <c r="N695" s="256"/>
      <c r="O695" s="256"/>
      <c r="P695" s="256"/>
      <c r="Q695" s="256"/>
      <c r="R695" s="256"/>
      <c r="S695" s="256"/>
      <c r="T695" s="257"/>
      <c r="AT695" s="258" t="s">
        <v>157</v>
      </c>
      <c r="AU695" s="258" t="s">
        <v>87</v>
      </c>
      <c r="AV695" s="13" t="s">
        <v>87</v>
      </c>
      <c r="AW695" s="13" t="s">
        <v>33</v>
      </c>
      <c r="AX695" s="13" t="s">
        <v>78</v>
      </c>
      <c r="AY695" s="258" t="s">
        <v>145</v>
      </c>
    </row>
    <row r="696" s="12" customFormat="1">
      <c r="B696" s="238"/>
      <c r="C696" s="239"/>
      <c r="D696" s="235" t="s">
        <v>157</v>
      </c>
      <c r="E696" s="240" t="s">
        <v>1</v>
      </c>
      <c r="F696" s="241" t="s">
        <v>198</v>
      </c>
      <c r="G696" s="239"/>
      <c r="H696" s="240" t="s">
        <v>1</v>
      </c>
      <c r="I696" s="242"/>
      <c r="J696" s="239"/>
      <c r="K696" s="239"/>
      <c r="L696" s="243"/>
      <c r="M696" s="244"/>
      <c r="N696" s="245"/>
      <c r="O696" s="245"/>
      <c r="P696" s="245"/>
      <c r="Q696" s="245"/>
      <c r="R696" s="245"/>
      <c r="S696" s="245"/>
      <c r="T696" s="246"/>
      <c r="AT696" s="247" t="s">
        <v>157</v>
      </c>
      <c r="AU696" s="247" t="s">
        <v>87</v>
      </c>
      <c r="AV696" s="12" t="s">
        <v>8</v>
      </c>
      <c r="AW696" s="12" t="s">
        <v>33</v>
      </c>
      <c r="AX696" s="12" t="s">
        <v>78</v>
      </c>
      <c r="AY696" s="247" t="s">
        <v>145</v>
      </c>
    </row>
    <row r="697" s="13" customFormat="1">
      <c r="B697" s="248"/>
      <c r="C697" s="249"/>
      <c r="D697" s="235" t="s">
        <v>157</v>
      </c>
      <c r="E697" s="250" t="s">
        <v>1</v>
      </c>
      <c r="F697" s="251" t="s">
        <v>455</v>
      </c>
      <c r="G697" s="249"/>
      <c r="H697" s="252">
        <v>1.27</v>
      </c>
      <c r="I697" s="253"/>
      <c r="J697" s="249"/>
      <c r="K697" s="249"/>
      <c r="L697" s="254"/>
      <c r="M697" s="255"/>
      <c r="N697" s="256"/>
      <c r="O697" s="256"/>
      <c r="P697" s="256"/>
      <c r="Q697" s="256"/>
      <c r="R697" s="256"/>
      <c r="S697" s="256"/>
      <c r="T697" s="257"/>
      <c r="AT697" s="258" t="s">
        <v>157</v>
      </c>
      <c r="AU697" s="258" t="s">
        <v>87</v>
      </c>
      <c r="AV697" s="13" t="s">
        <v>87</v>
      </c>
      <c r="AW697" s="13" t="s">
        <v>33</v>
      </c>
      <c r="AX697" s="13" t="s">
        <v>78</v>
      </c>
      <c r="AY697" s="258" t="s">
        <v>145</v>
      </c>
    </row>
    <row r="698" s="12" customFormat="1">
      <c r="B698" s="238"/>
      <c r="C698" s="239"/>
      <c r="D698" s="235" t="s">
        <v>157</v>
      </c>
      <c r="E698" s="240" t="s">
        <v>1</v>
      </c>
      <c r="F698" s="241" t="s">
        <v>208</v>
      </c>
      <c r="G698" s="239"/>
      <c r="H698" s="240" t="s">
        <v>1</v>
      </c>
      <c r="I698" s="242"/>
      <c r="J698" s="239"/>
      <c r="K698" s="239"/>
      <c r="L698" s="243"/>
      <c r="M698" s="244"/>
      <c r="N698" s="245"/>
      <c r="O698" s="245"/>
      <c r="P698" s="245"/>
      <c r="Q698" s="245"/>
      <c r="R698" s="245"/>
      <c r="S698" s="245"/>
      <c r="T698" s="246"/>
      <c r="AT698" s="247" t="s">
        <v>157</v>
      </c>
      <c r="AU698" s="247" t="s">
        <v>87</v>
      </c>
      <c r="AV698" s="12" t="s">
        <v>8</v>
      </c>
      <c r="AW698" s="12" t="s">
        <v>33</v>
      </c>
      <c r="AX698" s="12" t="s">
        <v>78</v>
      </c>
      <c r="AY698" s="247" t="s">
        <v>145</v>
      </c>
    </row>
    <row r="699" s="13" customFormat="1">
      <c r="B699" s="248"/>
      <c r="C699" s="249"/>
      <c r="D699" s="235" t="s">
        <v>157</v>
      </c>
      <c r="E699" s="250" t="s">
        <v>1</v>
      </c>
      <c r="F699" s="251" t="s">
        <v>454</v>
      </c>
      <c r="G699" s="249"/>
      <c r="H699" s="252">
        <v>2.8900000000000001</v>
      </c>
      <c r="I699" s="253"/>
      <c r="J699" s="249"/>
      <c r="K699" s="249"/>
      <c r="L699" s="254"/>
      <c r="M699" s="255"/>
      <c r="N699" s="256"/>
      <c r="O699" s="256"/>
      <c r="P699" s="256"/>
      <c r="Q699" s="256"/>
      <c r="R699" s="256"/>
      <c r="S699" s="256"/>
      <c r="T699" s="257"/>
      <c r="AT699" s="258" t="s">
        <v>157</v>
      </c>
      <c r="AU699" s="258" t="s">
        <v>87</v>
      </c>
      <c r="AV699" s="13" t="s">
        <v>87</v>
      </c>
      <c r="AW699" s="13" t="s">
        <v>33</v>
      </c>
      <c r="AX699" s="13" t="s">
        <v>78</v>
      </c>
      <c r="AY699" s="258" t="s">
        <v>145</v>
      </c>
    </row>
    <row r="700" s="14" customFormat="1">
      <c r="B700" s="259"/>
      <c r="C700" s="260"/>
      <c r="D700" s="235" t="s">
        <v>157</v>
      </c>
      <c r="E700" s="261" t="s">
        <v>1</v>
      </c>
      <c r="F700" s="262" t="s">
        <v>161</v>
      </c>
      <c r="G700" s="260"/>
      <c r="H700" s="263">
        <v>5.3899999999999997</v>
      </c>
      <c r="I700" s="264"/>
      <c r="J700" s="260"/>
      <c r="K700" s="260"/>
      <c r="L700" s="265"/>
      <c r="M700" s="266"/>
      <c r="N700" s="267"/>
      <c r="O700" s="267"/>
      <c r="P700" s="267"/>
      <c r="Q700" s="267"/>
      <c r="R700" s="267"/>
      <c r="S700" s="267"/>
      <c r="T700" s="268"/>
      <c r="AT700" s="269" t="s">
        <v>157</v>
      </c>
      <c r="AU700" s="269" t="s">
        <v>87</v>
      </c>
      <c r="AV700" s="14" t="s">
        <v>153</v>
      </c>
      <c r="AW700" s="14" t="s">
        <v>33</v>
      </c>
      <c r="AX700" s="14" t="s">
        <v>8</v>
      </c>
      <c r="AY700" s="269" t="s">
        <v>145</v>
      </c>
    </row>
    <row r="701" s="1" customFormat="1" ht="36" customHeight="1">
      <c r="B701" s="37"/>
      <c r="C701" s="222" t="s">
        <v>652</v>
      </c>
      <c r="D701" s="222" t="s">
        <v>148</v>
      </c>
      <c r="E701" s="223" t="s">
        <v>653</v>
      </c>
      <c r="F701" s="224" t="s">
        <v>654</v>
      </c>
      <c r="G701" s="225" t="s">
        <v>168</v>
      </c>
      <c r="H701" s="226">
        <v>7</v>
      </c>
      <c r="I701" s="227"/>
      <c r="J701" s="228">
        <f>ROUND(I701*H701,0)</f>
        <v>0</v>
      </c>
      <c r="K701" s="224" t="s">
        <v>152</v>
      </c>
      <c r="L701" s="42"/>
      <c r="M701" s="229" t="s">
        <v>1</v>
      </c>
      <c r="N701" s="230" t="s">
        <v>43</v>
      </c>
      <c r="O701" s="85"/>
      <c r="P701" s="231">
        <f>O701*H701</f>
        <v>0</v>
      </c>
      <c r="Q701" s="231">
        <v>0</v>
      </c>
      <c r="R701" s="231">
        <f>Q701*H701</f>
        <v>0</v>
      </c>
      <c r="S701" s="231">
        <v>0.01721</v>
      </c>
      <c r="T701" s="232">
        <f>S701*H701</f>
        <v>0.12046999999999999</v>
      </c>
      <c r="AR701" s="233" t="s">
        <v>258</v>
      </c>
      <c r="AT701" s="233" t="s">
        <v>148</v>
      </c>
      <c r="AU701" s="233" t="s">
        <v>87</v>
      </c>
      <c r="AY701" s="16" t="s">
        <v>145</v>
      </c>
      <c r="BE701" s="234">
        <f>IF(N701="základní",J701,0)</f>
        <v>0</v>
      </c>
      <c r="BF701" s="234">
        <f>IF(N701="snížená",J701,0)</f>
        <v>0</v>
      </c>
      <c r="BG701" s="234">
        <f>IF(N701="zákl. přenesená",J701,0)</f>
        <v>0</v>
      </c>
      <c r="BH701" s="234">
        <f>IF(N701="sníž. přenesená",J701,0)</f>
        <v>0</v>
      </c>
      <c r="BI701" s="234">
        <f>IF(N701="nulová",J701,0)</f>
        <v>0</v>
      </c>
      <c r="BJ701" s="16" t="s">
        <v>8</v>
      </c>
      <c r="BK701" s="234">
        <f>ROUND(I701*H701,0)</f>
        <v>0</v>
      </c>
      <c r="BL701" s="16" t="s">
        <v>258</v>
      </c>
      <c r="BM701" s="233" t="s">
        <v>655</v>
      </c>
    </row>
    <row r="702" s="1" customFormat="1">
      <c r="B702" s="37"/>
      <c r="C702" s="38"/>
      <c r="D702" s="235" t="s">
        <v>155</v>
      </c>
      <c r="E702" s="38"/>
      <c r="F702" s="236" t="s">
        <v>656</v>
      </c>
      <c r="G702" s="38"/>
      <c r="H702" s="38"/>
      <c r="I702" s="138"/>
      <c r="J702" s="38"/>
      <c r="K702" s="38"/>
      <c r="L702" s="42"/>
      <c r="M702" s="237"/>
      <c r="N702" s="85"/>
      <c r="O702" s="85"/>
      <c r="P702" s="85"/>
      <c r="Q702" s="85"/>
      <c r="R702" s="85"/>
      <c r="S702" s="85"/>
      <c r="T702" s="86"/>
      <c r="AT702" s="16" t="s">
        <v>155</v>
      </c>
      <c r="AU702" s="16" t="s">
        <v>87</v>
      </c>
    </row>
    <row r="703" s="12" customFormat="1">
      <c r="B703" s="238"/>
      <c r="C703" s="239"/>
      <c r="D703" s="235" t="s">
        <v>157</v>
      </c>
      <c r="E703" s="240" t="s">
        <v>1</v>
      </c>
      <c r="F703" s="241" t="s">
        <v>387</v>
      </c>
      <c r="G703" s="239"/>
      <c r="H703" s="240" t="s">
        <v>1</v>
      </c>
      <c r="I703" s="242"/>
      <c r="J703" s="239"/>
      <c r="K703" s="239"/>
      <c r="L703" s="243"/>
      <c r="M703" s="244"/>
      <c r="N703" s="245"/>
      <c r="O703" s="245"/>
      <c r="P703" s="245"/>
      <c r="Q703" s="245"/>
      <c r="R703" s="245"/>
      <c r="S703" s="245"/>
      <c r="T703" s="246"/>
      <c r="AT703" s="247" t="s">
        <v>157</v>
      </c>
      <c r="AU703" s="247" t="s">
        <v>87</v>
      </c>
      <c r="AV703" s="12" t="s">
        <v>8</v>
      </c>
      <c r="AW703" s="12" t="s">
        <v>33</v>
      </c>
      <c r="AX703" s="12" t="s">
        <v>78</v>
      </c>
      <c r="AY703" s="247" t="s">
        <v>145</v>
      </c>
    </row>
    <row r="704" s="13" customFormat="1">
      <c r="B704" s="248"/>
      <c r="C704" s="249"/>
      <c r="D704" s="235" t="s">
        <v>157</v>
      </c>
      <c r="E704" s="250" t="s">
        <v>1</v>
      </c>
      <c r="F704" s="251" t="s">
        <v>191</v>
      </c>
      <c r="G704" s="249"/>
      <c r="H704" s="252">
        <v>7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AT704" s="258" t="s">
        <v>157</v>
      </c>
      <c r="AU704" s="258" t="s">
        <v>87</v>
      </c>
      <c r="AV704" s="13" t="s">
        <v>87</v>
      </c>
      <c r="AW704" s="13" t="s">
        <v>33</v>
      </c>
      <c r="AX704" s="13" t="s">
        <v>78</v>
      </c>
      <c r="AY704" s="258" t="s">
        <v>145</v>
      </c>
    </row>
    <row r="705" s="14" customFormat="1">
      <c r="B705" s="259"/>
      <c r="C705" s="260"/>
      <c r="D705" s="235" t="s">
        <v>157</v>
      </c>
      <c r="E705" s="261" t="s">
        <v>1</v>
      </c>
      <c r="F705" s="262" t="s">
        <v>161</v>
      </c>
      <c r="G705" s="260"/>
      <c r="H705" s="263">
        <v>7</v>
      </c>
      <c r="I705" s="264"/>
      <c r="J705" s="260"/>
      <c r="K705" s="260"/>
      <c r="L705" s="265"/>
      <c r="M705" s="266"/>
      <c r="N705" s="267"/>
      <c r="O705" s="267"/>
      <c r="P705" s="267"/>
      <c r="Q705" s="267"/>
      <c r="R705" s="267"/>
      <c r="S705" s="267"/>
      <c r="T705" s="268"/>
      <c r="AT705" s="269" t="s">
        <v>157</v>
      </c>
      <c r="AU705" s="269" t="s">
        <v>87</v>
      </c>
      <c r="AV705" s="14" t="s">
        <v>153</v>
      </c>
      <c r="AW705" s="14" t="s">
        <v>33</v>
      </c>
      <c r="AX705" s="14" t="s">
        <v>8</v>
      </c>
      <c r="AY705" s="269" t="s">
        <v>145</v>
      </c>
    </row>
    <row r="706" s="1" customFormat="1" ht="16.5" customHeight="1">
      <c r="B706" s="37"/>
      <c r="C706" s="222" t="s">
        <v>657</v>
      </c>
      <c r="D706" s="222" t="s">
        <v>148</v>
      </c>
      <c r="E706" s="223" t="s">
        <v>658</v>
      </c>
      <c r="F706" s="224" t="s">
        <v>659</v>
      </c>
      <c r="G706" s="225" t="s">
        <v>151</v>
      </c>
      <c r="H706" s="226">
        <v>1</v>
      </c>
      <c r="I706" s="227"/>
      <c r="J706" s="228">
        <f>ROUND(I706*H706,0)</f>
        <v>0</v>
      </c>
      <c r="K706" s="224" t="s">
        <v>152</v>
      </c>
      <c r="L706" s="42"/>
      <c r="M706" s="229" t="s">
        <v>1</v>
      </c>
      <c r="N706" s="230" t="s">
        <v>43</v>
      </c>
      <c r="O706" s="85"/>
      <c r="P706" s="231">
        <f>O706*H706</f>
        <v>0</v>
      </c>
      <c r="Q706" s="231">
        <v>8.0000000000000007E-05</v>
      </c>
      <c r="R706" s="231">
        <f>Q706*H706</f>
        <v>8.0000000000000007E-05</v>
      </c>
      <c r="S706" s="231">
        <v>0</v>
      </c>
      <c r="T706" s="232">
        <f>S706*H706</f>
        <v>0</v>
      </c>
      <c r="AR706" s="233" t="s">
        <v>258</v>
      </c>
      <c r="AT706" s="233" t="s">
        <v>148</v>
      </c>
      <c r="AU706" s="233" t="s">
        <v>87</v>
      </c>
      <c r="AY706" s="16" t="s">
        <v>145</v>
      </c>
      <c r="BE706" s="234">
        <f>IF(N706="základní",J706,0)</f>
        <v>0</v>
      </c>
      <c r="BF706" s="234">
        <f>IF(N706="snížená",J706,0)</f>
        <v>0</v>
      </c>
      <c r="BG706" s="234">
        <f>IF(N706="zákl. přenesená",J706,0)</f>
        <v>0</v>
      </c>
      <c r="BH706" s="234">
        <f>IF(N706="sníž. přenesená",J706,0)</f>
        <v>0</v>
      </c>
      <c r="BI706" s="234">
        <f>IF(N706="nulová",J706,0)</f>
        <v>0</v>
      </c>
      <c r="BJ706" s="16" t="s">
        <v>8</v>
      </c>
      <c r="BK706" s="234">
        <f>ROUND(I706*H706,0)</f>
        <v>0</v>
      </c>
      <c r="BL706" s="16" t="s">
        <v>258</v>
      </c>
      <c r="BM706" s="233" t="s">
        <v>660</v>
      </c>
    </row>
    <row r="707" s="1" customFormat="1">
      <c r="B707" s="37"/>
      <c r="C707" s="38"/>
      <c r="D707" s="235" t="s">
        <v>155</v>
      </c>
      <c r="E707" s="38"/>
      <c r="F707" s="236" t="s">
        <v>661</v>
      </c>
      <c r="G707" s="38"/>
      <c r="H707" s="38"/>
      <c r="I707" s="138"/>
      <c r="J707" s="38"/>
      <c r="K707" s="38"/>
      <c r="L707" s="42"/>
      <c r="M707" s="237"/>
      <c r="N707" s="85"/>
      <c r="O707" s="85"/>
      <c r="P707" s="85"/>
      <c r="Q707" s="85"/>
      <c r="R707" s="85"/>
      <c r="S707" s="85"/>
      <c r="T707" s="86"/>
      <c r="AT707" s="16" t="s">
        <v>155</v>
      </c>
      <c r="AU707" s="16" t="s">
        <v>87</v>
      </c>
    </row>
    <row r="708" s="12" customFormat="1">
      <c r="B708" s="238"/>
      <c r="C708" s="239"/>
      <c r="D708" s="235" t="s">
        <v>157</v>
      </c>
      <c r="E708" s="240" t="s">
        <v>1</v>
      </c>
      <c r="F708" s="241" t="s">
        <v>158</v>
      </c>
      <c r="G708" s="239"/>
      <c r="H708" s="240" t="s">
        <v>1</v>
      </c>
      <c r="I708" s="242"/>
      <c r="J708" s="239"/>
      <c r="K708" s="239"/>
      <c r="L708" s="243"/>
      <c r="M708" s="244"/>
      <c r="N708" s="245"/>
      <c r="O708" s="245"/>
      <c r="P708" s="245"/>
      <c r="Q708" s="245"/>
      <c r="R708" s="245"/>
      <c r="S708" s="245"/>
      <c r="T708" s="246"/>
      <c r="AT708" s="247" t="s">
        <v>157</v>
      </c>
      <c r="AU708" s="247" t="s">
        <v>87</v>
      </c>
      <c r="AV708" s="12" t="s">
        <v>8</v>
      </c>
      <c r="AW708" s="12" t="s">
        <v>33</v>
      </c>
      <c r="AX708" s="12" t="s">
        <v>78</v>
      </c>
      <c r="AY708" s="247" t="s">
        <v>145</v>
      </c>
    </row>
    <row r="709" s="12" customFormat="1">
      <c r="B709" s="238"/>
      <c r="C709" s="239"/>
      <c r="D709" s="235" t="s">
        <v>157</v>
      </c>
      <c r="E709" s="240" t="s">
        <v>1</v>
      </c>
      <c r="F709" s="241" t="s">
        <v>198</v>
      </c>
      <c r="G709" s="239"/>
      <c r="H709" s="240" t="s">
        <v>1</v>
      </c>
      <c r="I709" s="242"/>
      <c r="J709" s="239"/>
      <c r="K709" s="239"/>
      <c r="L709" s="243"/>
      <c r="M709" s="244"/>
      <c r="N709" s="245"/>
      <c r="O709" s="245"/>
      <c r="P709" s="245"/>
      <c r="Q709" s="245"/>
      <c r="R709" s="245"/>
      <c r="S709" s="245"/>
      <c r="T709" s="246"/>
      <c r="AT709" s="247" t="s">
        <v>157</v>
      </c>
      <c r="AU709" s="247" t="s">
        <v>87</v>
      </c>
      <c r="AV709" s="12" t="s">
        <v>8</v>
      </c>
      <c r="AW709" s="12" t="s">
        <v>33</v>
      </c>
      <c r="AX709" s="12" t="s">
        <v>78</v>
      </c>
      <c r="AY709" s="247" t="s">
        <v>145</v>
      </c>
    </row>
    <row r="710" s="13" customFormat="1">
      <c r="B710" s="248"/>
      <c r="C710" s="249"/>
      <c r="D710" s="235" t="s">
        <v>157</v>
      </c>
      <c r="E710" s="250" t="s">
        <v>1</v>
      </c>
      <c r="F710" s="251" t="s">
        <v>8</v>
      </c>
      <c r="G710" s="249"/>
      <c r="H710" s="252">
        <v>1</v>
      </c>
      <c r="I710" s="253"/>
      <c r="J710" s="249"/>
      <c r="K710" s="249"/>
      <c r="L710" s="254"/>
      <c r="M710" s="255"/>
      <c r="N710" s="256"/>
      <c r="O710" s="256"/>
      <c r="P710" s="256"/>
      <c r="Q710" s="256"/>
      <c r="R710" s="256"/>
      <c r="S710" s="256"/>
      <c r="T710" s="257"/>
      <c r="AT710" s="258" t="s">
        <v>157</v>
      </c>
      <c r="AU710" s="258" t="s">
        <v>87</v>
      </c>
      <c r="AV710" s="13" t="s">
        <v>87</v>
      </c>
      <c r="AW710" s="13" t="s">
        <v>33</v>
      </c>
      <c r="AX710" s="13" t="s">
        <v>78</v>
      </c>
      <c r="AY710" s="258" t="s">
        <v>145</v>
      </c>
    </row>
    <row r="711" s="14" customFormat="1">
      <c r="B711" s="259"/>
      <c r="C711" s="260"/>
      <c r="D711" s="235" t="s">
        <v>157</v>
      </c>
      <c r="E711" s="261" t="s">
        <v>1</v>
      </c>
      <c r="F711" s="262" t="s">
        <v>161</v>
      </c>
      <c r="G711" s="260"/>
      <c r="H711" s="263">
        <v>1</v>
      </c>
      <c r="I711" s="264"/>
      <c r="J711" s="260"/>
      <c r="K711" s="260"/>
      <c r="L711" s="265"/>
      <c r="M711" s="266"/>
      <c r="N711" s="267"/>
      <c r="O711" s="267"/>
      <c r="P711" s="267"/>
      <c r="Q711" s="267"/>
      <c r="R711" s="267"/>
      <c r="S711" s="267"/>
      <c r="T711" s="268"/>
      <c r="AT711" s="269" t="s">
        <v>157</v>
      </c>
      <c r="AU711" s="269" t="s">
        <v>87</v>
      </c>
      <c r="AV711" s="14" t="s">
        <v>153</v>
      </c>
      <c r="AW711" s="14" t="s">
        <v>33</v>
      </c>
      <c r="AX711" s="14" t="s">
        <v>8</v>
      </c>
      <c r="AY711" s="269" t="s">
        <v>145</v>
      </c>
    </row>
    <row r="712" s="1" customFormat="1" ht="16.5" customHeight="1">
      <c r="B712" s="37"/>
      <c r="C712" s="270" t="s">
        <v>662</v>
      </c>
      <c r="D712" s="270" t="s">
        <v>352</v>
      </c>
      <c r="E712" s="271" t="s">
        <v>663</v>
      </c>
      <c r="F712" s="272" t="s">
        <v>664</v>
      </c>
      <c r="G712" s="273" t="s">
        <v>151</v>
      </c>
      <c r="H712" s="274">
        <v>1</v>
      </c>
      <c r="I712" s="275"/>
      <c r="J712" s="276">
        <f>ROUND(I712*H712,0)</f>
        <v>0</v>
      </c>
      <c r="K712" s="272" t="s">
        <v>152</v>
      </c>
      <c r="L712" s="277"/>
      <c r="M712" s="278" t="s">
        <v>1</v>
      </c>
      <c r="N712" s="279" t="s">
        <v>43</v>
      </c>
      <c r="O712" s="85"/>
      <c r="P712" s="231">
        <f>O712*H712</f>
        <v>0</v>
      </c>
      <c r="Q712" s="231">
        <v>0.00072999999999999996</v>
      </c>
      <c r="R712" s="231">
        <f>Q712*H712</f>
        <v>0.00072999999999999996</v>
      </c>
      <c r="S712" s="231">
        <v>0</v>
      </c>
      <c r="T712" s="232">
        <f>S712*H712</f>
        <v>0</v>
      </c>
      <c r="AR712" s="233" t="s">
        <v>351</v>
      </c>
      <c r="AT712" s="233" t="s">
        <v>352</v>
      </c>
      <c r="AU712" s="233" t="s">
        <v>87</v>
      </c>
      <c r="AY712" s="16" t="s">
        <v>145</v>
      </c>
      <c r="BE712" s="234">
        <f>IF(N712="základní",J712,0)</f>
        <v>0</v>
      </c>
      <c r="BF712" s="234">
        <f>IF(N712="snížená",J712,0)</f>
        <v>0</v>
      </c>
      <c r="BG712" s="234">
        <f>IF(N712="zákl. přenesená",J712,0)</f>
        <v>0</v>
      </c>
      <c r="BH712" s="234">
        <f>IF(N712="sníž. přenesená",J712,0)</f>
        <v>0</v>
      </c>
      <c r="BI712" s="234">
        <f>IF(N712="nulová",J712,0)</f>
        <v>0</v>
      </c>
      <c r="BJ712" s="16" t="s">
        <v>8</v>
      </c>
      <c r="BK712" s="234">
        <f>ROUND(I712*H712,0)</f>
        <v>0</v>
      </c>
      <c r="BL712" s="16" t="s">
        <v>258</v>
      </c>
      <c r="BM712" s="233" t="s">
        <v>665</v>
      </c>
    </row>
    <row r="713" s="1" customFormat="1">
      <c r="B713" s="37"/>
      <c r="C713" s="38"/>
      <c r="D713" s="235" t="s">
        <v>155</v>
      </c>
      <c r="E713" s="38"/>
      <c r="F713" s="236" t="s">
        <v>664</v>
      </c>
      <c r="G713" s="38"/>
      <c r="H713" s="38"/>
      <c r="I713" s="138"/>
      <c r="J713" s="38"/>
      <c r="K713" s="38"/>
      <c r="L713" s="42"/>
      <c r="M713" s="237"/>
      <c r="N713" s="85"/>
      <c r="O713" s="85"/>
      <c r="P713" s="85"/>
      <c r="Q713" s="85"/>
      <c r="R713" s="85"/>
      <c r="S713" s="85"/>
      <c r="T713" s="86"/>
      <c r="AT713" s="16" t="s">
        <v>155</v>
      </c>
      <c r="AU713" s="16" t="s">
        <v>87</v>
      </c>
    </row>
    <row r="714" s="12" customFormat="1">
      <c r="B714" s="238"/>
      <c r="C714" s="239"/>
      <c r="D714" s="235" t="s">
        <v>157</v>
      </c>
      <c r="E714" s="240" t="s">
        <v>1</v>
      </c>
      <c r="F714" s="241" t="s">
        <v>158</v>
      </c>
      <c r="G714" s="239"/>
      <c r="H714" s="240" t="s">
        <v>1</v>
      </c>
      <c r="I714" s="242"/>
      <c r="J714" s="239"/>
      <c r="K714" s="239"/>
      <c r="L714" s="243"/>
      <c r="M714" s="244"/>
      <c r="N714" s="245"/>
      <c r="O714" s="245"/>
      <c r="P714" s="245"/>
      <c r="Q714" s="245"/>
      <c r="R714" s="245"/>
      <c r="S714" s="245"/>
      <c r="T714" s="246"/>
      <c r="AT714" s="247" t="s">
        <v>157</v>
      </c>
      <c r="AU714" s="247" t="s">
        <v>87</v>
      </c>
      <c r="AV714" s="12" t="s">
        <v>8</v>
      </c>
      <c r="AW714" s="12" t="s">
        <v>33</v>
      </c>
      <c r="AX714" s="12" t="s">
        <v>78</v>
      </c>
      <c r="AY714" s="247" t="s">
        <v>145</v>
      </c>
    </row>
    <row r="715" s="12" customFormat="1">
      <c r="B715" s="238"/>
      <c r="C715" s="239"/>
      <c r="D715" s="235" t="s">
        <v>157</v>
      </c>
      <c r="E715" s="240" t="s">
        <v>1</v>
      </c>
      <c r="F715" s="241" t="s">
        <v>198</v>
      </c>
      <c r="G715" s="239"/>
      <c r="H715" s="240" t="s">
        <v>1</v>
      </c>
      <c r="I715" s="242"/>
      <c r="J715" s="239"/>
      <c r="K715" s="239"/>
      <c r="L715" s="243"/>
      <c r="M715" s="244"/>
      <c r="N715" s="245"/>
      <c r="O715" s="245"/>
      <c r="P715" s="245"/>
      <c r="Q715" s="245"/>
      <c r="R715" s="245"/>
      <c r="S715" s="245"/>
      <c r="T715" s="246"/>
      <c r="AT715" s="247" t="s">
        <v>157</v>
      </c>
      <c r="AU715" s="247" t="s">
        <v>87</v>
      </c>
      <c r="AV715" s="12" t="s">
        <v>8</v>
      </c>
      <c r="AW715" s="12" t="s">
        <v>33</v>
      </c>
      <c r="AX715" s="12" t="s">
        <v>78</v>
      </c>
      <c r="AY715" s="247" t="s">
        <v>145</v>
      </c>
    </row>
    <row r="716" s="13" customFormat="1">
      <c r="B716" s="248"/>
      <c r="C716" s="249"/>
      <c r="D716" s="235" t="s">
        <v>157</v>
      </c>
      <c r="E716" s="250" t="s">
        <v>1</v>
      </c>
      <c r="F716" s="251" t="s">
        <v>8</v>
      </c>
      <c r="G716" s="249"/>
      <c r="H716" s="252">
        <v>1</v>
      </c>
      <c r="I716" s="253"/>
      <c r="J716" s="249"/>
      <c r="K716" s="249"/>
      <c r="L716" s="254"/>
      <c r="M716" s="255"/>
      <c r="N716" s="256"/>
      <c r="O716" s="256"/>
      <c r="P716" s="256"/>
      <c r="Q716" s="256"/>
      <c r="R716" s="256"/>
      <c r="S716" s="256"/>
      <c r="T716" s="257"/>
      <c r="AT716" s="258" t="s">
        <v>157</v>
      </c>
      <c r="AU716" s="258" t="s">
        <v>87</v>
      </c>
      <c r="AV716" s="13" t="s">
        <v>87</v>
      </c>
      <c r="AW716" s="13" t="s">
        <v>33</v>
      </c>
      <c r="AX716" s="13" t="s">
        <v>78</v>
      </c>
      <c r="AY716" s="258" t="s">
        <v>145</v>
      </c>
    </row>
    <row r="717" s="14" customFormat="1">
      <c r="B717" s="259"/>
      <c r="C717" s="260"/>
      <c r="D717" s="235" t="s">
        <v>157</v>
      </c>
      <c r="E717" s="261" t="s">
        <v>1</v>
      </c>
      <c r="F717" s="262" t="s">
        <v>161</v>
      </c>
      <c r="G717" s="260"/>
      <c r="H717" s="263">
        <v>1</v>
      </c>
      <c r="I717" s="264"/>
      <c r="J717" s="260"/>
      <c r="K717" s="260"/>
      <c r="L717" s="265"/>
      <c r="M717" s="266"/>
      <c r="N717" s="267"/>
      <c r="O717" s="267"/>
      <c r="P717" s="267"/>
      <c r="Q717" s="267"/>
      <c r="R717" s="267"/>
      <c r="S717" s="267"/>
      <c r="T717" s="268"/>
      <c r="AT717" s="269" t="s">
        <v>157</v>
      </c>
      <c r="AU717" s="269" t="s">
        <v>87</v>
      </c>
      <c r="AV717" s="14" t="s">
        <v>153</v>
      </c>
      <c r="AW717" s="14" t="s">
        <v>33</v>
      </c>
      <c r="AX717" s="14" t="s">
        <v>8</v>
      </c>
      <c r="AY717" s="269" t="s">
        <v>145</v>
      </c>
    </row>
    <row r="718" s="1" customFormat="1" ht="24" customHeight="1">
      <c r="B718" s="37"/>
      <c r="C718" s="222" t="s">
        <v>666</v>
      </c>
      <c r="D718" s="222" t="s">
        <v>148</v>
      </c>
      <c r="E718" s="223" t="s">
        <v>667</v>
      </c>
      <c r="F718" s="224" t="s">
        <v>668</v>
      </c>
      <c r="G718" s="225" t="s">
        <v>342</v>
      </c>
      <c r="H718" s="226">
        <v>0.156</v>
      </c>
      <c r="I718" s="227"/>
      <c r="J718" s="228">
        <f>ROUND(I718*H718,0)</f>
        <v>0</v>
      </c>
      <c r="K718" s="224" t="s">
        <v>152</v>
      </c>
      <c r="L718" s="42"/>
      <c r="M718" s="229" t="s">
        <v>1</v>
      </c>
      <c r="N718" s="230" t="s">
        <v>43</v>
      </c>
      <c r="O718" s="85"/>
      <c r="P718" s="231">
        <f>O718*H718</f>
        <v>0</v>
      </c>
      <c r="Q718" s="231">
        <v>0</v>
      </c>
      <c r="R718" s="231">
        <f>Q718*H718</f>
        <v>0</v>
      </c>
      <c r="S718" s="231">
        <v>0</v>
      </c>
      <c r="T718" s="232">
        <f>S718*H718</f>
        <v>0</v>
      </c>
      <c r="AR718" s="233" t="s">
        <v>258</v>
      </c>
      <c r="AT718" s="233" t="s">
        <v>148</v>
      </c>
      <c r="AU718" s="233" t="s">
        <v>87</v>
      </c>
      <c r="AY718" s="16" t="s">
        <v>145</v>
      </c>
      <c r="BE718" s="234">
        <f>IF(N718="základní",J718,0)</f>
        <v>0</v>
      </c>
      <c r="BF718" s="234">
        <f>IF(N718="snížená",J718,0)</f>
        <v>0</v>
      </c>
      <c r="BG718" s="234">
        <f>IF(N718="zákl. přenesená",J718,0)</f>
        <v>0</v>
      </c>
      <c r="BH718" s="234">
        <f>IF(N718="sníž. přenesená",J718,0)</f>
        <v>0</v>
      </c>
      <c r="BI718" s="234">
        <f>IF(N718="nulová",J718,0)</f>
        <v>0</v>
      </c>
      <c r="BJ718" s="16" t="s">
        <v>8</v>
      </c>
      <c r="BK718" s="234">
        <f>ROUND(I718*H718,0)</f>
        <v>0</v>
      </c>
      <c r="BL718" s="16" t="s">
        <v>258</v>
      </c>
      <c r="BM718" s="233" t="s">
        <v>669</v>
      </c>
    </row>
    <row r="719" s="1" customFormat="1">
      <c r="B719" s="37"/>
      <c r="C719" s="38"/>
      <c r="D719" s="235" t="s">
        <v>155</v>
      </c>
      <c r="E719" s="38"/>
      <c r="F719" s="236" t="s">
        <v>670</v>
      </c>
      <c r="G719" s="38"/>
      <c r="H719" s="38"/>
      <c r="I719" s="138"/>
      <c r="J719" s="38"/>
      <c r="K719" s="38"/>
      <c r="L719" s="42"/>
      <c r="M719" s="237"/>
      <c r="N719" s="85"/>
      <c r="O719" s="85"/>
      <c r="P719" s="85"/>
      <c r="Q719" s="85"/>
      <c r="R719" s="85"/>
      <c r="S719" s="85"/>
      <c r="T719" s="86"/>
      <c r="AT719" s="16" t="s">
        <v>155</v>
      </c>
      <c r="AU719" s="16" t="s">
        <v>87</v>
      </c>
    </row>
    <row r="720" s="11" customFormat="1" ht="22.8" customHeight="1">
      <c r="B720" s="206"/>
      <c r="C720" s="207"/>
      <c r="D720" s="208" t="s">
        <v>77</v>
      </c>
      <c r="E720" s="220" t="s">
        <v>671</v>
      </c>
      <c r="F720" s="220" t="s">
        <v>672</v>
      </c>
      <c r="G720" s="207"/>
      <c r="H720" s="207"/>
      <c r="I720" s="210"/>
      <c r="J720" s="221">
        <f>BK720</f>
        <v>0</v>
      </c>
      <c r="K720" s="207"/>
      <c r="L720" s="212"/>
      <c r="M720" s="213"/>
      <c r="N720" s="214"/>
      <c r="O720" s="214"/>
      <c r="P720" s="215">
        <f>SUM(P721:P812)</f>
        <v>0</v>
      </c>
      <c r="Q720" s="214"/>
      <c r="R720" s="215">
        <f>SUM(R721:R812)</f>
        <v>2.4135759999999999</v>
      </c>
      <c r="S720" s="214"/>
      <c r="T720" s="216">
        <f>SUM(T721:T812)</f>
        <v>0.052000000000000005</v>
      </c>
      <c r="AR720" s="217" t="s">
        <v>87</v>
      </c>
      <c r="AT720" s="218" t="s">
        <v>77</v>
      </c>
      <c r="AU720" s="218" t="s">
        <v>8</v>
      </c>
      <c r="AY720" s="217" t="s">
        <v>145</v>
      </c>
      <c r="BK720" s="219">
        <f>SUM(BK721:BK812)</f>
        <v>0</v>
      </c>
    </row>
    <row r="721" s="1" customFormat="1" ht="48" customHeight="1">
      <c r="B721" s="37"/>
      <c r="C721" s="222" t="s">
        <v>673</v>
      </c>
      <c r="D721" s="222" t="s">
        <v>148</v>
      </c>
      <c r="E721" s="223" t="s">
        <v>674</v>
      </c>
      <c r="F721" s="224" t="s">
        <v>675</v>
      </c>
      <c r="G721" s="225" t="s">
        <v>151</v>
      </c>
      <c r="H721" s="226">
        <v>4</v>
      </c>
      <c r="I721" s="227"/>
      <c r="J721" s="228">
        <f>ROUND(I721*H721,0)</f>
        <v>0</v>
      </c>
      <c r="K721" s="224" t="s">
        <v>1</v>
      </c>
      <c r="L721" s="42"/>
      <c r="M721" s="229" t="s">
        <v>1</v>
      </c>
      <c r="N721" s="230" t="s">
        <v>43</v>
      </c>
      <c r="O721" s="85"/>
      <c r="P721" s="231">
        <f>O721*H721</f>
        <v>0</v>
      </c>
      <c r="Q721" s="231">
        <v>0.025999999999999999</v>
      </c>
      <c r="R721" s="231">
        <f>Q721*H721</f>
        <v>0.104</v>
      </c>
      <c r="S721" s="231">
        <v>0</v>
      </c>
      <c r="T721" s="232">
        <f>S721*H721</f>
        <v>0</v>
      </c>
      <c r="AR721" s="233" t="s">
        <v>258</v>
      </c>
      <c r="AT721" s="233" t="s">
        <v>148</v>
      </c>
      <c r="AU721" s="233" t="s">
        <v>87</v>
      </c>
      <c r="AY721" s="16" t="s">
        <v>145</v>
      </c>
      <c r="BE721" s="234">
        <f>IF(N721="základní",J721,0)</f>
        <v>0</v>
      </c>
      <c r="BF721" s="234">
        <f>IF(N721="snížená",J721,0)</f>
        <v>0</v>
      </c>
      <c r="BG721" s="234">
        <f>IF(N721="zákl. přenesená",J721,0)</f>
        <v>0</v>
      </c>
      <c r="BH721" s="234">
        <f>IF(N721="sníž. přenesená",J721,0)</f>
        <v>0</v>
      </c>
      <c r="BI721" s="234">
        <f>IF(N721="nulová",J721,0)</f>
        <v>0</v>
      </c>
      <c r="BJ721" s="16" t="s">
        <v>8</v>
      </c>
      <c r="BK721" s="234">
        <f>ROUND(I721*H721,0)</f>
        <v>0</v>
      </c>
      <c r="BL721" s="16" t="s">
        <v>258</v>
      </c>
      <c r="BM721" s="233" t="s">
        <v>676</v>
      </c>
    </row>
    <row r="722" s="1" customFormat="1">
      <c r="B722" s="37"/>
      <c r="C722" s="38"/>
      <c r="D722" s="235" t="s">
        <v>155</v>
      </c>
      <c r="E722" s="38"/>
      <c r="F722" s="236" t="s">
        <v>677</v>
      </c>
      <c r="G722" s="38"/>
      <c r="H722" s="38"/>
      <c r="I722" s="138"/>
      <c r="J722" s="38"/>
      <c r="K722" s="38"/>
      <c r="L722" s="42"/>
      <c r="M722" s="237"/>
      <c r="N722" s="85"/>
      <c r="O722" s="85"/>
      <c r="P722" s="85"/>
      <c r="Q722" s="85"/>
      <c r="R722" s="85"/>
      <c r="S722" s="85"/>
      <c r="T722" s="86"/>
      <c r="AT722" s="16" t="s">
        <v>155</v>
      </c>
      <c r="AU722" s="16" t="s">
        <v>87</v>
      </c>
    </row>
    <row r="723" s="1" customFormat="1">
      <c r="B723" s="37"/>
      <c r="C723" s="38"/>
      <c r="D723" s="235" t="s">
        <v>429</v>
      </c>
      <c r="E723" s="38"/>
      <c r="F723" s="280" t="s">
        <v>678</v>
      </c>
      <c r="G723" s="38"/>
      <c r="H723" s="38"/>
      <c r="I723" s="138"/>
      <c r="J723" s="38"/>
      <c r="K723" s="38"/>
      <c r="L723" s="42"/>
      <c r="M723" s="237"/>
      <c r="N723" s="85"/>
      <c r="O723" s="85"/>
      <c r="P723" s="85"/>
      <c r="Q723" s="85"/>
      <c r="R723" s="85"/>
      <c r="S723" s="85"/>
      <c r="T723" s="86"/>
      <c r="AT723" s="16" t="s">
        <v>429</v>
      </c>
      <c r="AU723" s="16" t="s">
        <v>87</v>
      </c>
    </row>
    <row r="724" s="12" customFormat="1">
      <c r="B724" s="238"/>
      <c r="C724" s="239"/>
      <c r="D724" s="235" t="s">
        <v>157</v>
      </c>
      <c r="E724" s="240" t="s">
        <v>1</v>
      </c>
      <c r="F724" s="241" t="s">
        <v>679</v>
      </c>
      <c r="G724" s="239"/>
      <c r="H724" s="240" t="s">
        <v>1</v>
      </c>
      <c r="I724" s="242"/>
      <c r="J724" s="239"/>
      <c r="K724" s="239"/>
      <c r="L724" s="243"/>
      <c r="M724" s="244"/>
      <c r="N724" s="245"/>
      <c r="O724" s="245"/>
      <c r="P724" s="245"/>
      <c r="Q724" s="245"/>
      <c r="R724" s="245"/>
      <c r="S724" s="245"/>
      <c r="T724" s="246"/>
      <c r="AT724" s="247" t="s">
        <v>157</v>
      </c>
      <c r="AU724" s="247" t="s">
        <v>87</v>
      </c>
      <c r="AV724" s="12" t="s">
        <v>8</v>
      </c>
      <c r="AW724" s="12" t="s">
        <v>33</v>
      </c>
      <c r="AX724" s="12" t="s">
        <v>78</v>
      </c>
      <c r="AY724" s="247" t="s">
        <v>145</v>
      </c>
    </row>
    <row r="725" s="12" customFormat="1">
      <c r="B725" s="238"/>
      <c r="C725" s="239"/>
      <c r="D725" s="235" t="s">
        <v>157</v>
      </c>
      <c r="E725" s="240" t="s">
        <v>1</v>
      </c>
      <c r="F725" s="241" t="s">
        <v>196</v>
      </c>
      <c r="G725" s="239"/>
      <c r="H725" s="240" t="s">
        <v>1</v>
      </c>
      <c r="I725" s="242"/>
      <c r="J725" s="239"/>
      <c r="K725" s="239"/>
      <c r="L725" s="243"/>
      <c r="M725" s="244"/>
      <c r="N725" s="245"/>
      <c r="O725" s="245"/>
      <c r="P725" s="245"/>
      <c r="Q725" s="245"/>
      <c r="R725" s="245"/>
      <c r="S725" s="245"/>
      <c r="T725" s="246"/>
      <c r="AT725" s="247" t="s">
        <v>157</v>
      </c>
      <c r="AU725" s="247" t="s">
        <v>87</v>
      </c>
      <c r="AV725" s="12" t="s">
        <v>8</v>
      </c>
      <c r="AW725" s="12" t="s">
        <v>33</v>
      </c>
      <c r="AX725" s="12" t="s">
        <v>78</v>
      </c>
      <c r="AY725" s="247" t="s">
        <v>145</v>
      </c>
    </row>
    <row r="726" s="13" customFormat="1">
      <c r="B726" s="248"/>
      <c r="C726" s="249"/>
      <c r="D726" s="235" t="s">
        <v>157</v>
      </c>
      <c r="E726" s="250" t="s">
        <v>1</v>
      </c>
      <c r="F726" s="251" t="s">
        <v>146</v>
      </c>
      <c r="G726" s="249"/>
      <c r="H726" s="252">
        <v>3</v>
      </c>
      <c r="I726" s="253"/>
      <c r="J726" s="249"/>
      <c r="K726" s="249"/>
      <c r="L726" s="254"/>
      <c r="M726" s="255"/>
      <c r="N726" s="256"/>
      <c r="O726" s="256"/>
      <c r="P726" s="256"/>
      <c r="Q726" s="256"/>
      <c r="R726" s="256"/>
      <c r="S726" s="256"/>
      <c r="T726" s="257"/>
      <c r="AT726" s="258" t="s">
        <v>157</v>
      </c>
      <c r="AU726" s="258" t="s">
        <v>87</v>
      </c>
      <c r="AV726" s="13" t="s">
        <v>87</v>
      </c>
      <c r="AW726" s="13" t="s">
        <v>33</v>
      </c>
      <c r="AX726" s="13" t="s">
        <v>78</v>
      </c>
      <c r="AY726" s="258" t="s">
        <v>145</v>
      </c>
    </row>
    <row r="727" s="12" customFormat="1">
      <c r="B727" s="238"/>
      <c r="C727" s="239"/>
      <c r="D727" s="235" t="s">
        <v>157</v>
      </c>
      <c r="E727" s="240" t="s">
        <v>1</v>
      </c>
      <c r="F727" s="241" t="s">
        <v>217</v>
      </c>
      <c r="G727" s="239"/>
      <c r="H727" s="240" t="s">
        <v>1</v>
      </c>
      <c r="I727" s="242"/>
      <c r="J727" s="239"/>
      <c r="K727" s="239"/>
      <c r="L727" s="243"/>
      <c r="M727" s="244"/>
      <c r="N727" s="245"/>
      <c r="O727" s="245"/>
      <c r="P727" s="245"/>
      <c r="Q727" s="245"/>
      <c r="R727" s="245"/>
      <c r="S727" s="245"/>
      <c r="T727" s="246"/>
      <c r="AT727" s="247" t="s">
        <v>157</v>
      </c>
      <c r="AU727" s="247" t="s">
        <v>87</v>
      </c>
      <c r="AV727" s="12" t="s">
        <v>8</v>
      </c>
      <c r="AW727" s="12" t="s">
        <v>33</v>
      </c>
      <c r="AX727" s="12" t="s">
        <v>78</v>
      </c>
      <c r="AY727" s="247" t="s">
        <v>145</v>
      </c>
    </row>
    <row r="728" s="13" customFormat="1">
      <c r="B728" s="248"/>
      <c r="C728" s="249"/>
      <c r="D728" s="235" t="s">
        <v>157</v>
      </c>
      <c r="E728" s="250" t="s">
        <v>1</v>
      </c>
      <c r="F728" s="251" t="s">
        <v>8</v>
      </c>
      <c r="G728" s="249"/>
      <c r="H728" s="252">
        <v>1</v>
      </c>
      <c r="I728" s="253"/>
      <c r="J728" s="249"/>
      <c r="K728" s="249"/>
      <c r="L728" s="254"/>
      <c r="M728" s="255"/>
      <c r="N728" s="256"/>
      <c r="O728" s="256"/>
      <c r="P728" s="256"/>
      <c r="Q728" s="256"/>
      <c r="R728" s="256"/>
      <c r="S728" s="256"/>
      <c r="T728" s="257"/>
      <c r="AT728" s="258" t="s">
        <v>157</v>
      </c>
      <c r="AU728" s="258" t="s">
        <v>87</v>
      </c>
      <c r="AV728" s="13" t="s">
        <v>87</v>
      </c>
      <c r="AW728" s="13" t="s">
        <v>33</v>
      </c>
      <c r="AX728" s="13" t="s">
        <v>78</v>
      </c>
      <c r="AY728" s="258" t="s">
        <v>145</v>
      </c>
    </row>
    <row r="729" s="14" customFormat="1">
      <c r="B729" s="259"/>
      <c r="C729" s="260"/>
      <c r="D729" s="235" t="s">
        <v>157</v>
      </c>
      <c r="E729" s="261" t="s">
        <v>1</v>
      </c>
      <c r="F729" s="262" t="s">
        <v>161</v>
      </c>
      <c r="G729" s="260"/>
      <c r="H729" s="263">
        <v>4</v>
      </c>
      <c r="I729" s="264"/>
      <c r="J729" s="260"/>
      <c r="K729" s="260"/>
      <c r="L729" s="265"/>
      <c r="M729" s="266"/>
      <c r="N729" s="267"/>
      <c r="O729" s="267"/>
      <c r="P729" s="267"/>
      <c r="Q729" s="267"/>
      <c r="R729" s="267"/>
      <c r="S729" s="267"/>
      <c r="T729" s="268"/>
      <c r="AT729" s="269" t="s">
        <v>157</v>
      </c>
      <c r="AU729" s="269" t="s">
        <v>87</v>
      </c>
      <c r="AV729" s="14" t="s">
        <v>153</v>
      </c>
      <c r="AW729" s="14" t="s">
        <v>33</v>
      </c>
      <c r="AX729" s="14" t="s">
        <v>8</v>
      </c>
      <c r="AY729" s="269" t="s">
        <v>145</v>
      </c>
    </row>
    <row r="730" s="1" customFormat="1" ht="24" customHeight="1">
      <c r="B730" s="37"/>
      <c r="C730" s="222" t="s">
        <v>680</v>
      </c>
      <c r="D730" s="222" t="s">
        <v>148</v>
      </c>
      <c r="E730" s="223" t="s">
        <v>681</v>
      </c>
      <c r="F730" s="224" t="s">
        <v>682</v>
      </c>
      <c r="G730" s="225" t="s">
        <v>151</v>
      </c>
      <c r="H730" s="226">
        <v>1</v>
      </c>
      <c r="I730" s="227"/>
      <c r="J730" s="228">
        <f>ROUND(I730*H730,0)</f>
        <v>0</v>
      </c>
      <c r="K730" s="224" t="s">
        <v>152</v>
      </c>
      <c r="L730" s="42"/>
      <c r="M730" s="229" t="s">
        <v>1</v>
      </c>
      <c r="N730" s="230" t="s">
        <v>43</v>
      </c>
      <c r="O730" s="85"/>
      <c r="P730" s="231">
        <f>O730*H730</f>
        <v>0</v>
      </c>
      <c r="Q730" s="231">
        <v>0</v>
      </c>
      <c r="R730" s="231">
        <f>Q730*H730</f>
        <v>0</v>
      </c>
      <c r="S730" s="231">
        <v>0.024</v>
      </c>
      <c r="T730" s="232">
        <f>S730*H730</f>
        <v>0.024</v>
      </c>
      <c r="AR730" s="233" t="s">
        <v>258</v>
      </c>
      <c r="AT730" s="233" t="s">
        <v>148</v>
      </c>
      <c r="AU730" s="233" t="s">
        <v>87</v>
      </c>
      <c r="AY730" s="16" t="s">
        <v>145</v>
      </c>
      <c r="BE730" s="234">
        <f>IF(N730="základní",J730,0)</f>
        <v>0</v>
      </c>
      <c r="BF730" s="234">
        <f>IF(N730="snížená",J730,0)</f>
        <v>0</v>
      </c>
      <c r="BG730" s="234">
        <f>IF(N730="zákl. přenesená",J730,0)</f>
        <v>0</v>
      </c>
      <c r="BH730" s="234">
        <f>IF(N730="sníž. přenesená",J730,0)</f>
        <v>0</v>
      </c>
      <c r="BI730" s="234">
        <f>IF(N730="nulová",J730,0)</f>
        <v>0</v>
      </c>
      <c r="BJ730" s="16" t="s">
        <v>8</v>
      </c>
      <c r="BK730" s="234">
        <f>ROUND(I730*H730,0)</f>
        <v>0</v>
      </c>
      <c r="BL730" s="16" t="s">
        <v>258</v>
      </c>
      <c r="BM730" s="233" t="s">
        <v>683</v>
      </c>
    </row>
    <row r="731" s="1" customFormat="1">
      <c r="B731" s="37"/>
      <c r="C731" s="38"/>
      <c r="D731" s="235" t="s">
        <v>155</v>
      </c>
      <c r="E731" s="38"/>
      <c r="F731" s="236" t="s">
        <v>684</v>
      </c>
      <c r="G731" s="38"/>
      <c r="H731" s="38"/>
      <c r="I731" s="138"/>
      <c r="J731" s="38"/>
      <c r="K731" s="38"/>
      <c r="L731" s="42"/>
      <c r="M731" s="237"/>
      <c r="N731" s="85"/>
      <c r="O731" s="85"/>
      <c r="P731" s="85"/>
      <c r="Q731" s="85"/>
      <c r="R731" s="85"/>
      <c r="S731" s="85"/>
      <c r="T731" s="86"/>
      <c r="AT731" s="16" t="s">
        <v>155</v>
      </c>
      <c r="AU731" s="16" t="s">
        <v>87</v>
      </c>
    </row>
    <row r="732" s="12" customFormat="1">
      <c r="B732" s="238"/>
      <c r="C732" s="239"/>
      <c r="D732" s="235" t="s">
        <v>157</v>
      </c>
      <c r="E732" s="240" t="s">
        <v>1</v>
      </c>
      <c r="F732" s="241" t="s">
        <v>387</v>
      </c>
      <c r="G732" s="239"/>
      <c r="H732" s="240" t="s">
        <v>1</v>
      </c>
      <c r="I732" s="242"/>
      <c r="J732" s="239"/>
      <c r="K732" s="239"/>
      <c r="L732" s="243"/>
      <c r="M732" s="244"/>
      <c r="N732" s="245"/>
      <c r="O732" s="245"/>
      <c r="P732" s="245"/>
      <c r="Q732" s="245"/>
      <c r="R732" s="245"/>
      <c r="S732" s="245"/>
      <c r="T732" s="246"/>
      <c r="AT732" s="247" t="s">
        <v>157</v>
      </c>
      <c r="AU732" s="247" t="s">
        <v>87</v>
      </c>
      <c r="AV732" s="12" t="s">
        <v>8</v>
      </c>
      <c r="AW732" s="12" t="s">
        <v>33</v>
      </c>
      <c r="AX732" s="12" t="s">
        <v>78</v>
      </c>
      <c r="AY732" s="247" t="s">
        <v>145</v>
      </c>
    </row>
    <row r="733" s="13" customFormat="1">
      <c r="B733" s="248"/>
      <c r="C733" s="249"/>
      <c r="D733" s="235" t="s">
        <v>157</v>
      </c>
      <c r="E733" s="250" t="s">
        <v>1</v>
      </c>
      <c r="F733" s="251" t="s">
        <v>8</v>
      </c>
      <c r="G733" s="249"/>
      <c r="H733" s="252">
        <v>1</v>
      </c>
      <c r="I733" s="253"/>
      <c r="J733" s="249"/>
      <c r="K733" s="249"/>
      <c r="L733" s="254"/>
      <c r="M733" s="255"/>
      <c r="N733" s="256"/>
      <c r="O733" s="256"/>
      <c r="P733" s="256"/>
      <c r="Q733" s="256"/>
      <c r="R733" s="256"/>
      <c r="S733" s="256"/>
      <c r="T733" s="257"/>
      <c r="AT733" s="258" t="s">
        <v>157</v>
      </c>
      <c r="AU733" s="258" t="s">
        <v>87</v>
      </c>
      <c r="AV733" s="13" t="s">
        <v>87</v>
      </c>
      <c r="AW733" s="13" t="s">
        <v>33</v>
      </c>
      <c r="AX733" s="13" t="s">
        <v>78</v>
      </c>
      <c r="AY733" s="258" t="s">
        <v>145</v>
      </c>
    </row>
    <row r="734" s="14" customFormat="1">
      <c r="B734" s="259"/>
      <c r="C734" s="260"/>
      <c r="D734" s="235" t="s">
        <v>157</v>
      </c>
      <c r="E734" s="261" t="s">
        <v>1</v>
      </c>
      <c r="F734" s="262" t="s">
        <v>161</v>
      </c>
      <c r="G734" s="260"/>
      <c r="H734" s="263">
        <v>1</v>
      </c>
      <c r="I734" s="264"/>
      <c r="J734" s="260"/>
      <c r="K734" s="260"/>
      <c r="L734" s="265"/>
      <c r="M734" s="266"/>
      <c r="N734" s="267"/>
      <c r="O734" s="267"/>
      <c r="P734" s="267"/>
      <c r="Q734" s="267"/>
      <c r="R734" s="267"/>
      <c r="S734" s="267"/>
      <c r="T734" s="268"/>
      <c r="AT734" s="269" t="s">
        <v>157</v>
      </c>
      <c r="AU734" s="269" t="s">
        <v>87</v>
      </c>
      <c r="AV734" s="14" t="s">
        <v>153</v>
      </c>
      <c r="AW734" s="14" t="s">
        <v>33</v>
      </c>
      <c r="AX734" s="14" t="s">
        <v>8</v>
      </c>
      <c r="AY734" s="269" t="s">
        <v>145</v>
      </c>
    </row>
    <row r="735" s="1" customFormat="1" ht="24" customHeight="1">
      <c r="B735" s="37"/>
      <c r="C735" s="222" t="s">
        <v>685</v>
      </c>
      <c r="D735" s="222" t="s">
        <v>148</v>
      </c>
      <c r="E735" s="223" t="s">
        <v>686</v>
      </c>
      <c r="F735" s="224" t="s">
        <v>687</v>
      </c>
      <c r="G735" s="225" t="s">
        <v>151</v>
      </c>
      <c r="H735" s="226">
        <v>1</v>
      </c>
      <c r="I735" s="227"/>
      <c r="J735" s="228">
        <f>ROUND(I735*H735,0)</f>
        <v>0</v>
      </c>
      <c r="K735" s="224" t="s">
        <v>152</v>
      </c>
      <c r="L735" s="42"/>
      <c r="M735" s="229" t="s">
        <v>1</v>
      </c>
      <c r="N735" s="230" t="s">
        <v>43</v>
      </c>
      <c r="O735" s="85"/>
      <c r="P735" s="231">
        <f>O735*H735</f>
        <v>0</v>
      </c>
      <c r="Q735" s="231">
        <v>0</v>
      </c>
      <c r="R735" s="231">
        <f>Q735*H735</f>
        <v>0</v>
      </c>
      <c r="S735" s="231">
        <v>0.028000000000000001</v>
      </c>
      <c r="T735" s="232">
        <f>S735*H735</f>
        <v>0.028000000000000001</v>
      </c>
      <c r="AR735" s="233" t="s">
        <v>258</v>
      </c>
      <c r="AT735" s="233" t="s">
        <v>148</v>
      </c>
      <c r="AU735" s="233" t="s">
        <v>87</v>
      </c>
      <c r="AY735" s="16" t="s">
        <v>145</v>
      </c>
      <c r="BE735" s="234">
        <f>IF(N735="základní",J735,0)</f>
        <v>0</v>
      </c>
      <c r="BF735" s="234">
        <f>IF(N735="snížená",J735,0)</f>
        <v>0</v>
      </c>
      <c r="BG735" s="234">
        <f>IF(N735="zákl. přenesená",J735,0)</f>
        <v>0</v>
      </c>
      <c r="BH735" s="234">
        <f>IF(N735="sníž. přenesená",J735,0)</f>
        <v>0</v>
      </c>
      <c r="BI735" s="234">
        <f>IF(N735="nulová",J735,0)</f>
        <v>0</v>
      </c>
      <c r="BJ735" s="16" t="s">
        <v>8</v>
      </c>
      <c r="BK735" s="234">
        <f>ROUND(I735*H735,0)</f>
        <v>0</v>
      </c>
      <c r="BL735" s="16" t="s">
        <v>258</v>
      </c>
      <c r="BM735" s="233" t="s">
        <v>688</v>
      </c>
    </row>
    <row r="736" s="1" customFormat="1">
      <c r="B736" s="37"/>
      <c r="C736" s="38"/>
      <c r="D736" s="235" t="s">
        <v>155</v>
      </c>
      <c r="E736" s="38"/>
      <c r="F736" s="236" t="s">
        <v>689</v>
      </c>
      <c r="G736" s="38"/>
      <c r="H736" s="38"/>
      <c r="I736" s="138"/>
      <c r="J736" s="38"/>
      <c r="K736" s="38"/>
      <c r="L736" s="42"/>
      <c r="M736" s="237"/>
      <c r="N736" s="85"/>
      <c r="O736" s="85"/>
      <c r="P736" s="85"/>
      <c r="Q736" s="85"/>
      <c r="R736" s="85"/>
      <c r="S736" s="85"/>
      <c r="T736" s="86"/>
      <c r="AT736" s="16" t="s">
        <v>155</v>
      </c>
      <c r="AU736" s="16" t="s">
        <v>87</v>
      </c>
    </row>
    <row r="737" s="12" customFormat="1">
      <c r="B737" s="238"/>
      <c r="C737" s="239"/>
      <c r="D737" s="235" t="s">
        <v>157</v>
      </c>
      <c r="E737" s="240" t="s">
        <v>1</v>
      </c>
      <c r="F737" s="241" t="s">
        <v>387</v>
      </c>
      <c r="G737" s="239"/>
      <c r="H737" s="240" t="s">
        <v>1</v>
      </c>
      <c r="I737" s="242"/>
      <c r="J737" s="239"/>
      <c r="K737" s="239"/>
      <c r="L737" s="243"/>
      <c r="M737" s="244"/>
      <c r="N737" s="245"/>
      <c r="O737" s="245"/>
      <c r="P737" s="245"/>
      <c r="Q737" s="245"/>
      <c r="R737" s="245"/>
      <c r="S737" s="245"/>
      <c r="T737" s="246"/>
      <c r="AT737" s="247" t="s">
        <v>157</v>
      </c>
      <c r="AU737" s="247" t="s">
        <v>87</v>
      </c>
      <c r="AV737" s="12" t="s">
        <v>8</v>
      </c>
      <c r="AW737" s="12" t="s">
        <v>33</v>
      </c>
      <c r="AX737" s="12" t="s">
        <v>78</v>
      </c>
      <c r="AY737" s="247" t="s">
        <v>145</v>
      </c>
    </row>
    <row r="738" s="13" customFormat="1">
      <c r="B738" s="248"/>
      <c r="C738" s="249"/>
      <c r="D738" s="235" t="s">
        <v>157</v>
      </c>
      <c r="E738" s="250" t="s">
        <v>1</v>
      </c>
      <c r="F738" s="251" t="s">
        <v>8</v>
      </c>
      <c r="G738" s="249"/>
      <c r="H738" s="252">
        <v>1</v>
      </c>
      <c r="I738" s="253"/>
      <c r="J738" s="249"/>
      <c r="K738" s="249"/>
      <c r="L738" s="254"/>
      <c r="M738" s="255"/>
      <c r="N738" s="256"/>
      <c r="O738" s="256"/>
      <c r="P738" s="256"/>
      <c r="Q738" s="256"/>
      <c r="R738" s="256"/>
      <c r="S738" s="256"/>
      <c r="T738" s="257"/>
      <c r="AT738" s="258" t="s">
        <v>157</v>
      </c>
      <c r="AU738" s="258" t="s">
        <v>87</v>
      </c>
      <c r="AV738" s="13" t="s">
        <v>87</v>
      </c>
      <c r="AW738" s="13" t="s">
        <v>33</v>
      </c>
      <c r="AX738" s="13" t="s">
        <v>78</v>
      </c>
      <c r="AY738" s="258" t="s">
        <v>145</v>
      </c>
    </row>
    <row r="739" s="14" customFormat="1">
      <c r="B739" s="259"/>
      <c r="C739" s="260"/>
      <c r="D739" s="235" t="s">
        <v>157</v>
      </c>
      <c r="E739" s="261" t="s">
        <v>1</v>
      </c>
      <c r="F739" s="262" t="s">
        <v>161</v>
      </c>
      <c r="G739" s="260"/>
      <c r="H739" s="263">
        <v>1</v>
      </c>
      <c r="I739" s="264"/>
      <c r="J739" s="260"/>
      <c r="K739" s="260"/>
      <c r="L739" s="265"/>
      <c r="M739" s="266"/>
      <c r="N739" s="267"/>
      <c r="O739" s="267"/>
      <c r="P739" s="267"/>
      <c r="Q739" s="267"/>
      <c r="R739" s="267"/>
      <c r="S739" s="267"/>
      <c r="T739" s="268"/>
      <c r="AT739" s="269" t="s">
        <v>157</v>
      </c>
      <c r="AU739" s="269" t="s">
        <v>87</v>
      </c>
      <c r="AV739" s="14" t="s">
        <v>153</v>
      </c>
      <c r="AW739" s="14" t="s">
        <v>33</v>
      </c>
      <c r="AX739" s="14" t="s">
        <v>8</v>
      </c>
      <c r="AY739" s="269" t="s">
        <v>145</v>
      </c>
    </row>
    <row r="740" s="1" customFormat="1" ht="48" customHeight="1">
      <c r="B740" s="37"/>
      <c r="C740" s="222" t="s">
        <v>690</v>
      </c>
      <c r="D740" s="222" t="s">
        <v>148</v>
      </c>
      <c r="E740" s="223" t="s">
        <v>691</v>
      </c>
      <c r="F740" s="224" t="s">
        <v>692</v>
      </c>
      <c r="G740" s="225" t="s">
        <v>151</v>
      </c>
      <c r="H740" s="226">
        <v>2</v>
      </c>
      <c r="I740" s="227"/>
      <c r="J740" s="228">
        <f>ROUND(I740*H740,0)</f>
        <v>0</v>
      </c>
      <c r="K740" s="224" t="s">
        <v>1</v>
      </c>
      <c r="L740" s="42"/>
      <c r="M740" s="229" t="s">
        <v>1</v>
      </c>
      <c r="N740" s="230" t="s">
        <v>43</v>
      </c>
      <c r="O740" s="85"/>
      <c r="P740" s="231">
        <f>O740*H740</f>
        <v>0</v>
      </c>
      <c r="Q740" s="231">
        <v>0.23000000000000001</v>
      </c>
      <c r="R740" s="231">
        <f>Q740*H740</f>
        <v>0.46000000000000002</v>
      </c>
      <c r="S740" s="231">
        <v>0</v>
      </c>
      <c r="T740" s="232">
        <f>S740*H740</f>
        <v>0</v>
      </c>
      <c r="AR740" s="233" t="s">
        <v>258</v>
      </c>
      <c r="AT740" s="233" t="s">
        <v>148</v>
      </c>
      <c r="AU740" s="233" t="s">
        <v>87</v>
      </c>
      <c r="AY740" s="16" t="s">
        <v>145</v>
      </c>
      <c r="BE740" s="234">
        <f>IF(N740="základní",J740,0)</f>
        <v>0</v>
      </c>
      <c r="BF740" s="234">
        <f>IF(N740="snížená",J740,0)</f>
        <v>0</v>
      </c>
      <c r="BG740" s="234">
        <f>IF(N740="zákl. přenesená",J740,0)</f>
        <v>0</v>
      </c>
      <c r="BH740" s="234">
        <f>IF(N740="sníž. přenesená",J740,0)</f>
        <v>0</v>
      </c>
      <c r="BI740" s="234">
        <f>IF(N740="nulová",J740,0)</f>
        <v>0</v>
      </c>
      <c r="BJ740" s="16" t="s">
        <v>8</v>
      </c>
      <c r="BK740" s="234">
        <f>ROUND(I740*H740,0)</f>
        <v>0</v>
      </c>
      <c r="BL740" s="16" t="s">
        <v>258</v>
      </c>
      <c r="BM740" s="233" t="s">
        <v>693</v>
      </c>
    </row>
    <row r="741" s="1" customFormat="1">
      <c r="B741" s="37"/>
      <c r="C741" s="38"/>
      <c r="D741" s="235" t="s">
        <v>155</v>
      </c>
      <c r="E741" s="38"/>
      <c r="F741" s="236" t="s">
        <v>694</v>
      </c>
      <c r="G741" s="38"/>
      <c r="H741" s="38"/>
      <c r="I741" s="138"/>
      <c r="J741" s="38"/>
      <c r="K741" s="38"/>
      <c r="L741" s="42"/>
      <c r="M741" s="237"/>
      <c r="N741" s="85"/>
      <c r="O741" s="85"/>
      <c r="P741" s="85"/>
      <c r="Q741" s="85"/>
      <c r="R741" s="85"/>
      <c r="S741" s="85"/>
      <c r="T741" s="86"/>
      <c r="AT741" s="16" t="s">
        <v>155</v>
      </c>
      <c r="AU741" s="16" t="s">
        <v>87</v>
      </c>
    </row>
    <row r="742" s="1" customFormat="1">
      <c r="B742" s="37"/>
      <c r="C742" s="38"/>
      <c r="D742" s="235" t="s">
        <v>429</v>
      </c>
      <c r="E742" s="38"/>
      <c r="F742" s="280" t="s">
        <v>695</v>
      </c>
      <c r="G742" s="38"/>
      <c r="H742" s="38"/>
      <c r="I742" s="138"/>
      <c r="J742" s="38"/>
      <c r="K742" s="38"/>
      <c r="L742" s="42"/>
      <c r="M742" s="237"/>
      <c r="N742" s="85"/>
      <c r="O742" s="85"/>
      <c r="P742" s="85"/>
      <c r="Q742" s="85"/>
      <c r="R742" s="85"/>
      <c r="S742" s="85"/>
      <c r="T742" s="86"/>
      <c r="AT742" s="16" t="s">
        <v>429</v>
      </c>
      <c r="AU742" s="16" t="s">
        <v>87</v>
      </c>
    </row>
    <row r="743" s="12" customFormat="1">
      <c r="B743" s="238"/>
      <c r="C743" s="239"/>
      <c r="D743" s="235" t="s">
        <v>157</v>
      </c>
      <c r="E743" s="240" t="s">
        <v>1</v>
      </c>
      <c r="F743" s="241" t="s">
        <v>158</v>
      </c>
      <c r="G743" s="239"/>
      <c r="H743" s="240" t="s">
        <v>1</v>
      </c>
      <c r="I743" s="242"/>
      <c r="J743" s="239"/>
      <c r="K743" s="239"/>
      <c r="L743" s="243"/>
      <c r="M743" s="244"/>
      <c r="N743" s="245"/>
      <c r="O743" s="245"/>
      <c r="P743" s="245"/>
      <c r="Q743" s="245"/>
      <c r="R743" s="245"/>
      <c r="S743" s="245"/>
      <c r="T743" s="246"/>
      <c r="AT743" s="247" t="s">
        <v>157</v>
      </c>
      <c r="AU743" s="247" t="s">
        <v>87</v>
      </c>
      <c r="AV743" s="12" t="s">
        <v>8</v>
      </c>
      <c r="AW743" s="12" t="s">
        <v>33</v>
      </c>
      <c r="AX743" s="12" t="s">
        <v>78</v>
      </c>
      <c r="AY743" s="247" t="s">
        <v>145</v>
      </c>
    </row>
    <row r="744" s="12" customFormat="1">
      <c r="B744" s="238"/>
      <c r="C744" s="239"/>
      <c r="D744" s="235" t="s">
        <v>157</v>
      </c>
      <c r="E744" s="240" t="s">
        <v>1</v>
      </c>
      <c r="F744" s="241" t="s">
        <v>196</v>
      </c>
      <c r="G744" s="239"/>
      <c r="H744" s="240" t="s">
        <v>1</v>
      </c>
      <c r="I744" s="242"/>
      <c r="J744" s="239"/>
      <c r="K744" s="239"/>
      <c r="L744" s="243"/>
      <c r="M744" s="244"/>
      <c r="N744" s="245"/>
      <c r="O744" s="245"/>
      <c r="P744" s="245"/>
      <c r="Q744" s="245"/>
      <c r="R744" s="245"/>
      <c r="S744" s="245"/>
      <c r="T744" s="246"/>
      <c r="AT744" s="247" t="s">
        <v>157</v>
      </c>
      <c r="AU744" s="247" t="s">
        <v>87</v>
      </c>
      <c r="AV744" s="12" t="s">
        <v>8</v>
      </c>
      <c r="AW744" s="12" t="s">
        <v>33</v>
      </c>
      <c r="AX744" s="12" t="s">
        <v>78</v>
      </c>
      <c r="AY744" s="247" t="s">
        <v>145</v>
      </c>
    </row>
    <row r="745" s="13" customFormat="1">
      <c r="B745" s="248"/>
      <c r="C745" s="249"/>
      <c r="D745" s="235" t="s">
        <v>157</v>
      </c>
      <c r="E745" s="250" t="s">
        <v>1</v>
      </c>
      <c r="F745" s="251" t="s">
        <v>8</v>
      </c>
      <c r="G745" s="249"/>
      <c r="H745" s="252">
        <v>1</v>
      </c>
      <c r="I745" s="253"/>
      <c r="J745" s="249"/>
      <c r="K745" s="249"/>
      <c r="L745" s="254"/>
      <c r="M745" s="255"/>
      <c r="N745" s="256"/>
      <c r="O745" s="256"/>
      <c r="P745" s="256"/>
      <c r="Q745" s="256"/>
      <c r="R745" s="256"/>
      <c r="S745" s="256"/>
      <c r="T745" s="257"/>
      <c r="AT745" s="258" t="s">
        <v>157</v>
      </c>
      <c r="AU745" s="258" t="s">
        <v>87</v>
      </c>
      <c r="AV745" s="13" t="s">
        <v>87</v>
      </c>
      <c r="AW745" s="13" t="s">
        <v>33</v>
      </c>
      <c r="AX745" s="13" t="s">
        <v>78</v>
      </c>
      <c r="AY745" s="258" t="s">
        <v>145</v>
      </c>
    </row>
    <row r="746" s="12" customFormat="1">
      <c r="B746" s="238"/>
      <c r="C746" s="239"/>
      <c r="D746" s="235" t="s">
        <v>157</v>
      </c>
      <c r="E746" s="240" t="s">
        <v>1</v>
      </c>
      <c r="F746" s="241" t="s">
        <v>217</v>
      </c>
      <c r="G746" s="239"/>
      <c r="H746" s="240" t="s">
        <v>1</v>
      </c>
      <c r="I746" s="242"/>
      <c r="J746" s="239"/>
      <c r="K746" s="239"/>
      <c r="L746" s="243"/>
      <c r="M746" s="244"/>
      <c r="N746" s="245"/>
      <c r="O746" s="245"/>
      <c r="P746" s="245"/>
      <c r="Q746" s="245"/>
      <c r="R746" s="245"/>
      <c r="S746" s="245"/>
      <c r="T746" s="246"/>
      <c r="AT746" s="247" t="s">
        <v>157</v>
      </c>
      <c r="AU746" s="247" t="s">
        <v>87</v>
      </c>
      <c r="AV746" s="12" t="s">
        <v>8</v>
      </c>
      <c r="AW746" s="12" t="s">
        <v>33</v>
      </c>
      <c r="AX746" s="12" t="s">
        <v>78</v>
      </c>
      <c r="AY746" s="247" t="s">
        <v>145</v>
      </c>
    </row>
    <row r="747" s="13" customFormat="1">
      <c r="B747" s="248"/>
      <c r="C747" s="249"/>
      <c r="D747" s="235" t="s">
        <v>157</v>
      </c>
      <c r="E747" s="250" t="s">
        <v>1</v>
      </c>
      <c r="F747" s="251" t="s">
        <v>8</v>
      </c>
      <c r="G747" s="249"/>
      <c r="H747" s="252">
        <v>1</v>
      </c>
      <c r="I747" s="253"/>
      <c r="J747" s="249"/>
      <c r="K747" s="249"/>
      <c r="L747" s="254"/>
      <c r="M747" s="255"/>
      <c r="N747" s="256"/>
      <c r="O747" s="256"/>
      <c r="P747" s="256"/>
      <c r="Q747" s="256"/>
      <c r="R747" s="256"/>
      <c r="S747" s="256"/>
      <c r="T747" s="257"/>
      <c r="AT747" s="258" t="s">
        <v>157</v>
      </c>
      <c r="AU747" s="258" t="s">
        <v>87</v>
      </c>
      <c r="AV747" s="13" t="s">
        <v>87</v>
      </c>
      <c r="AW747" s="13" t="s">
        <v>33</v>
      </c>
      <c r="AX747" s="13" t="s">
        <v>78</v>
      </c>
      <c r="AY747" s="258" t="s">
        <v>145</v>
      </c>
    </row>
    <row r="748" s="14" customFormat="1">
      <c r="B748" s="259"/>
      <c r="C748" s="260"/>
      <c r="D748" s="235" t="s">
        <v>157</v>
      </c>
      <c r="E748" s="261" t="s">
        <v>1</v>
      </c>
      <c r="F748" s="262" t="s">
        <v>161</v>
      </c>
      <c r="G748" s="260"/>
      <c r="H748" s="263">
        <v>2</v>
      </c>
      <c r="I748" s="264"/>
      <c r="J748" s="260"/>
      <c r="K748" s="260"/>
      <c r="L748" s="265"/>
      <c r="M748" s="266"/>
      <c r="N748" s="267"/>
      <c r="O748" s="267"/>
      <c r="P748" s="267"/>
      <c r="Q748" s="267"/>
      <c r="R748" s="267"/>
      <c r="S748" s="267"/>
      <c r="T748" s="268"/>
      <c r="AT748" s="269" t="s">
        <v>157</v>
      </c>
      <c r="AU748" s="269" t="s">
        <v>87</v>
      </c>
      <c r="AV748" s="14" t="s">
        <v>153</v>
      </c>
      <c r="AW748" s="14" t="s">
        <v>33</v>
      </c>
      <c r="AX748" s="14" t="s">
        <v>8</v>
      </c>
      <c r="AY748" s="269" t="s">
        <v>145</v>
      </c>
    </row>
    <row r="749" s="1" customFormat="1" ht="36" customHeight="1">
      <c r="B749" s="37"/>
      <c r="C749" s="222" t="s">
        <v>696</v>
      </c>
      <c r="D749" s="222" t="s">
        <v>148</v>
      </c>
      <c r="E749" s="223" t="s">
        <v>697</v>
      </c>
      <c r="F749" s="224" t="s">
        <v>698</v>
      </c>
      <c r="G749" s="225" t="s">
        <v>151</v>
      </c>
      <c r="H749" s="226">
        <v>1</v>
      </c>
      <c r="I749" s="227"/>
      <c r="J749" s="228">
        <f>ROUND(I749*H749,0)</f>
        <v>0</v>
      </c>
      <c r="K749" s="224" t="s">
        <v>1</v>
      </c>
      <c r="L749" s="42"/>
      <c r="M749" s="229" t="s">
        <v>1</v>
      </c>
      <c r="N749" s="230" t="s">
        <v>43</v>
      </c>
      <c r="O749" s="85"/>
      <c r="P749" s="231">
        <f>O749*H749</f>
        <v>0</v>
      </c>
      <c r="Q749" s="231">
        <v>0.23000000000000001</v>
      </c>
      <c r="R749" s="231">
        <f>Q749*H749</f>
        <v>0.23000000000000001</v>
      </c>
      <c r="S749" s="231">
        <v>0</v>
      </c>
      <c r="T749" s="232">
        <f>S749*H749</f>
        <v>0</v>
      </c>
      <c r="AR749" s="233" t="s">
        <v>258</v>
      </c>
      <c r="AT749" s="233" t="s">
        <v>148</v>
      </c>
      <c r="AU749" s="233" t="s">
        <v>87</v>
      </c>
      <c r="AY749" s="16" t="s">
        <v>145</v>
      </c>
      <c r="BE749" s="234">
        <f>IF(N749="základní",J749,0)</f>
        <v>0</v>
      </c>
      <c r="BF749" s="234">
        <f>IF(N749="snížená",J749,0)</f>
        <v>0</v>
      </c>
      <c r="BG749" s="234">
        <f>IF(N749="zákl. přenesená",J749,0)</f>
        <v>0</v>
      </c>
      <c r="BH749" s="234">
        <f>IF(N749="sníž. přenesená",J749,0)</f>
        <v>0</v>
      </c>
      <c r="BI749" s="234">
        <f>IF(N749="nulová",J749,0)</f>
        <v>0</v>
      </c>
      <c r="BJ749" s="16" t="s">
        <v>8</v>
      </c>
      <c r="BK749" s="234">
        <f>ROUND(I749*H749,0)</f>
        <v>0</v>
      </c>
      <c r="BL749" s="16" t="s">
        <v>258</v>
      </c>
      <c r="BM749" s="233" t="s">
        <v>699</v>
      </c>
    </row>
    <row r="750" s="1" customFormat="1">
      <c r="B750" s="37"/>
      <c r="C750" s="38"/>
      <c r="D750" s="235" t="s">
        <v>155</v>
      </c>
      <c r="E750" s="38"/>
      <c r="F750" s="236" t="s">
        <v>700</v>
      </c>
      <c r="G750" s="38"/>
      <c r="H750" s="38"/>
      <c r="I750" s="138"/>
      <c r="J750" s="38"/>
      <c r="K750" s="38"/>
      <c r="L750" s="42"/>
      <c r="M750" s="237"/>
      <c r="N750" s="85"/>
      <c r="O750" s="85"/>
      <c r="P750" s="85"/>
      <c r="Q750" s="85"/>
      <c r="R750" s="85"/>
      <c r="S750" s="85"/>
      <c r="T750" s="86"/>
      <c r="AT750" s="16" t="s">
        <v>155</v>
      </c>
      <c r="AU750" s="16" t="s">
        <v>87</v>
      </c>
    </row>
    <row r="751" s="12" customFormat="1">
      <c r="B751" s="238"/>
      <c r="C751" s="239"/>
      <c r="D751" s="235" t="s">
        <v>157</v>
      </c>
      <c r="E751" s="240" t="s">
        <v>1</v>
      </c>
      <c r="F751" s="241" t="s">
        <v>158</v>
      </c>
      <c r="G751" s="239"/>
      <c r="H751" s="240" t="s">
        <v>1</v>
      </c>
      <c r="I751" s="242"/>
      <c r="J751" s="239"/>
      <c r="K751" s="239"/>
      <c r="L751" s="243"/>
      <c r="M751" s="244"/>
      <c r="N751" s="245"/>
      <c r="O751" s="245"/>
      <c r="P751" s="245"/>
      <c r="Q751" s="245"/>
      <c r="R751" s="245"/>
      <c r="S751" s="245"/>
      <c r="T751" s="246"/>
      <c r="AT751" s="247" t="s">
        <v>157</v>
      </c>
      <c r="AU751" s="247" t="s">
        <v>87</v>
      </c>
      <c r="AV751" s="12" t="s">
        <v>8</v>
      </c>
      <c r="AW751" s="12" t="s">
        <v>33</v>
      </c>
      <c r="AX751" s="12" t="s">
        <v>78</v>
      </c>
      <c r="AY751" s="247" t="s">
        <v>145</v>
      </c>
    </row>
    <row r="752" s="12" customFormat="1">
      <c r="B752" s="238"/>
      <c r="C752" s="239"/>
      <c r="D752" s="235" t="s">
        <v>157</v>
      </c>
      <c r="E752" s="240" t="s">
        <v>1</v>
      </c>
      <c r="F752" s="241" t="s">
        <v>217</v>
      </c>
      <c r="G752" s="239"/>
      <c r="H752" s="240" t="s">
        <v>1</v>
      </c>
      <c r="I752" s="242"/>
      <c r="J752" s="239"/>
      <c r="K752" s="239"/>
      <c r="L752" s="243"/>
      <c r="M752" s="244"/>
      <c r="N752" s="245"/>
      <c r="O752" s="245"/>
      <c r="P752" s="245"/>
      <c r="Q752" s="245"/>
      <c r="R752" s="245"/>
      <c r="S752" s="245"/>
      <c r="T752" s="246"/>
      <c r="AT752" s="247" t="s">
        <v>157</v>
      </c>
      <c r="AU752" s="247" t="s">
        <v>87</v>
      </c>
      <c r="AV752" s="12" t="s">
        <v>8</v>
      </c>
      <c r="AW752" s="12" t="s">
        <v>33</v>
      </c>
      <c r="AX752" s="12" t="s">
        <v>78</v>
      </c>
      <c r="AY752" s="247" t="s">
        <v>145</v>
      </c>
    </row>
    <row r="753" s="13" customFormat="1">
      <c r="B753" s="248"/>
      <c r="C753" s="249"/>
      <c r="D753" s="235" t="s">
        <v>157</v>
      </c>
      <c r="E753" s="250" t="s">
        <v>1</v>
      </c>
      <c r="F753" s="251" t="s">
        <v>8</v>
      </c>
      <c r="G753" s="249"/>
      <c r="H753" s="252">
        <v>1</v>
      </c>
      <c r="I753" s="253"/>
      <c r="J753" s="249"/>
      <c r="K753" s="249"/>
      <c r="L753" s="254"/>
      <c r="M753" s="255"/>
      <c r="N753" s="256"/>
      <c r="O753" s="256"/>
      <c r="P753" s="256"/>
      <c r="Q753" s="256"/>
      <c r="R753" s="256"/>
      <c r="S753" s="256"/>
      <c r="T753" s="257"/>
      <c r="AT753" s="258" t="s">
        <v>157</v>
      </c>
      <c r="AU753" s="258" t="s">
        <v>87</v>
      </c>
      <c r="AV753" s="13" t="s">
        <v>87</v>
      </c>
      <c r="AW753" s="13" t="s">
        <v>33</v>
      </c>
      <c r="AX753" s="13" t="s">
        <v>78</v>
      </c>
      <c r="AY753" s="258" t="s">
        <v>145</v>
      </c>
    </row>
    <row r="754" s="14" customFormat="1">
      <c r="B754" s="259"/>
      <c r="C754" s="260"/>
      <c r="D754" s="235" t="s">
        <v>157</v>
      </c>
      <c r="E754" s="261" t="s">
        <v>1</v>
      </c>
      <c r="F754" s="262" t="s">
        <v>161</v>
      </c>
      <c r="G754" s="260"/>
      <c r="H754" s="263">
        <v>1</v>
      </c>
      <c r="I754" s="264"/>
      <c r="J754" s="260"/>
      <c r="K754" s="260"/>
      <c r="L754" s="265"/>
      <c r="M754" s="266"/>
      <c r="N754" s="267"/>
      <c r="O754" s="267"/>
      <c r="P754" s="267"/>
      <c r="Q754" s="267"/>
      <c r="R754" s="267"/>
      <c r="S754" s="267"/>
      <c r="T754" s="268"/>
      <c r="AT754" s="269" t="s">
        <v>157</v>
      </c>
      <c r="AU754" s="269" t="s">
        <v>87</v>
      </c>
      <c r="AV754" s="14" t="s">
        <v>153</v>
      </c>
      <c r="AW754" s="14" t="s">
        <v>33</v>
      </c>
      <c r="AX754" s="14" t="s">
        <v>8</v>
      </c>
      <c r="AY754" s="269" t="s">
        <v>145</v>
      </c>
    </row>
    <row r="755" s="1" customFormat="1" ht="48" customHeight="1">
      <c r="B755" s="37"/>
      <c r="C755" s="222" t="s">
        <v>701</v>
      </c>
      <c r="D755" s="222" t="s">
        <v>148</v>
      </c>
      <c r="E755" s="223" t="s">
        <v>702</v>
      </c>
      <c r="F755" s="224" t="s">
        <v>703</v>
      </c>
      <c r="G755" s="225" t="s">
        <v>151</v>
      </c>
      <c r="H755" s="226">
        <v>1</v>
      </c>
      <c r="I755" s="227"/>
      <c r="J755" s="228">
        <f>ROUND(I755*H755,0)</f>
        <v>0</v>
      </c>
      <c r="K755" s="224" t="s">
        <v>1</v>
      </c>
      <c r="L755" s="42"/>
      <c r="M755" s="229" t="s">
        <v>1</v>
      </c>
      <c r="N755" s="230" t="s">
        <v>43</v>
      </c>
      <c r="O755" s="85"/>
      <c r="P755" s="231">
        <f>O755*H755</f>
        <v>0</v>
      </c>
      <c r="Q755" s="231">
        <v>0.23000000000000001</v>
      </c>
      <c r="R755" s="231">
        <f>Q755*H755</f>
        <v>0.23000000000000001</v>
      </c>
      <c r="S755" s="231">
        <v>0</v>
      </c>
      <c r="T755" s="232">
        <f>S755*H755</f>
        <v>0</v>
      </c>
      <c r="AR755" s="233" t="s">
        <v>258</v>
      </c>
      <c r="AT755" s="233" t="s">
        <v>148</v>
      </c>
      <c r="AU755" s="233" t="s">
        <v>87</v>
      </c>
      <c r="AY755" s="16" t="s">
        <v>145</v>
      </c>
      <c r="BE755" s="234">
        <f>IF(N755="základní",J755,0)</f>
        <v>0</v>
      </c>
      <c r="BF755" s="234">
        <f>IF(N755="snížená",J755,0)</f>
        <v>0</v>
      </c>
      <c r="BG755" s="234">
        <f>IF(N755="zákl. přenesená",J755,0)</f>
        <v>0</v>
      </c>
      <c r="BH755" s="234">
        <f>IF(N755="sníž. přenesená",J755,0)</f>
        <v>0</v>
      </c>
      <c r="BI755" s="234">
        <f>IF(N755="nulová",J755,0)</f>
        <v>0</v>
      </c>
      <c r="BJ755" s="16" t="s">
        <v>8</v>
      </c>
      <c r="BK755" s="234">
        <f>ROUND(I755*H755,0)</f>
        <v>0</v>
      </c>
      <c r="BL755" s="16" t="s">
        <v>258</v>
      </c>
      <c r="BM755" s="233" t="s">
        <v>704</v>
      </c>
    </row>
    <row r="756" s="1" customFormat="1">
      <c r="B756" s="37"/>
      <c r="C756" s="38"/>
      <c r="D756" s="235" t="s">
        <v>155</v>
      </c>
      <c r="E756" s="38"/>
      <c r="F756" s="236" t="s">
        <v>705</v>
      </c>
      <c r="G756" s="38"/>
      <c r="H756" s="38"/>
      <c r="I756" s="138"/>
      <c r="J756" s="38"/>
      <c r="K756" s="38"/>
      <c r="L756" s="42"/>
      <c r="M756" s="237"/>
      <c r="N756" s="85"/>
      <c r="O756" s="85"/>
      <c r="P756" s="85"/>
      <c r="Q756" s="85"/>
      <c r="R756" s="85"/>
      <c r="S756" s="85"/>
      <c r="T756" s="86"/>
      <c r="AT756" s="16" t="s">
        <v>155</v>
      </c>
      <c r="AU756" s="16" t="s">
        <v>87</v>
      </c>
    </row>
    <row r="757" s="12" customFormat="1">
      <c r="B757" s="238"/>
      <c r="C757" s="239"/>
      <c r="D757" s="235" t="s">
        <v>157</v>
      </c>
      <c r="E757" s="240" t="s">
        <v>1</v>
      </c>
      <c r="F757" s="241" t="s">
        <v>158</v>
      </c>
      <c r="G757" s="239"/>
      <c r="H757" s="240" t="s">
        <v>1</v>
      </c>
      <c r="I757" s="242"/>
      <c r="J757" s="239"/>
      <c r="K757" s="239"/>
      <c r="L757" s="243"/>
      <c r="M757" s="244"/>
      <c r="N757" s="245"/>
      <c r="O757" s="245"/>
      <c r="P757" s="245"/>
      <c r="Q757" s="245"/>
      <c r="R757" s="245"/>
      <c r="S757" s="245"/>
      <c r="T757" s="246"/>
      <c r="AT757" s="247" t="s">
        <v>157</v>
      </c>
      <c r="AU757" s="247" t="s">
        <v>87</v>
      </c>
      <c r="AV757" s="12" t="s">
        <v>8</v>
      </c>
      <c r="AW757" s="12" t="s">
        <v>33</v>
      </c>
      <c r="AX757" s="12" t="s">
        <v>78</v>
      </c>
      <c r="AY757" s="247" t="s">
        <v>145</v>
      </c>
    </row>
    <row r="758" s="12" customFormat="1">
      <c r="B758" s="238"/>
      <c r="C758" s="239"/>
      <c r="D758" s="235" t="s">
        <v>157</v>
      </c>
      <c r="E758" s="240" t="s">
        <v>1</v>
      </c>
      <c r="F758" s="241" t="s">
        <v>217</v>
      </c>
      <c r="G758" s="239"/>
      <c r="H758" s="240" t="s">
        <v>1</v>
      </c>
      <c r="I758" s="242"/>
      <c r="J758" s="239"/>
      <c r="K758" s="239"/>
      <c r="L758" s="243"/>
      <c r="M758" s="244"/>
      <c r="N758" s="245"/>
      <c r="O758" s="245"/>
      <c r="P758" s="245"/>
      <c r="Q758" s="245"/>
      <c r="R758" s="245"/>
      <c r="S758" s="245"/>
      <c r="T758" s="246"/>
      <c r="AT758" s="247" t="s">
        <v>157</v>
      </c>
      <c r="AU758" s="247" t="s">
        <v>87</v>
      </c>
      <c r="AV758" s="12" t="s">
        <v>8</v>
      </c>
      <c r="AW758" s="12" t="s">
        <v>33</v>
      </c>
      <c r="AX758" s="12" t="s">
        <v>78</v>
      </c>
      <c r="AY758" s="247" t="s">
        <v>145</v>
      </c>
    </row>
    <row r="759" s="13" customFormat="1">
      <c r="B759" s="248"/>
      <c r="C759" s="249"/>
      <c r="D759" s="235" t="s">
        <v>157</v>
      </c>
      <c r="E759" s="250" t="s">
        <v>1</v>
      </c>
      <c r="F759" s="251" t="s">
        <v>8</v>
      </c>
      <c r="G759" s="249"/>
      <c r="H759" s="252">
        <v>1</v>
      </c>
      <c r="I759" s="253"/>
      <c r="J759" s="249"/>
      <c r="K759" s="249"/>
      <c r="L759" s="254"/>
      <c r="M759" s="255"/>
      <c r="N759" s="256"/>
      <c r="O759" s="256"/>
      <c r="P759" s="256"/>
      <c r="Q759" s="256"/>
      <c r="R759" s="256"/>
      <c r="S759" s="256"/>
      <c r="T759" s="257"/>
      <c r="AT759" s="258" t="s">
        <v>157</v>
      </c>
      <c r="AU759" s="258" t="s">
        <v>87</v>
      </c>
      <c r="AV759" s="13" t="s">
        <v>87</v>
      </c>
      <c r="AW759" s="13" t="s">
        <v>33</v>
      </c>
      <c r="AX759" s="13" t="s">
        <v>78</v>
      </c>
      <c r="AY759" s="258" t="s">
        <v>145</v>
      </c>
    </row>
    <row r="760" s="14" customFormat="1">
      <c r="B760" s="259"/>
      <c r="C760" s="260"/>
      <c r="D760" s="235" t="s">
        <v>157</v>
      </c>
      <c r="E760" s="261" t="s">
        <v>1</v>
      </c>
      <c r="F760" s="262" t="s">
        <v>161</v>
      </c>
      <c r="G760" s="260"/>
      <c r="H760" s="263">
        <v>1</v>
      </c>
      <c r="I760" s="264"/>
      <c r="J760" s="260"/>
      <c r="K760" s="260"/>
      <c r="L760" s="265"/>
      <c r="M760" s="266"/>
      <c r="N760" s="267"/>
      <c r="O760" s="267"/>
      <c r="P760" s="267"/>
      <c r="Q760" s="267"/>
      <c r="R760" s="267"/>
      <c r="S760" s="267"/>
      <c r="T760" s="268"/>
      <c r="AT760" s="269" t="s">
        <v>157</v>
      </c>
      <c r="AU760" s="269" t="s">
        <v>87</v>
      </c>
      <c r="AV760" s="14" t="s">
        <v>153</v>
      </c>
      <c r="AW760" s="14" t="s">
        <v>33</v>
      </c>
      <c r="AX760" s="14" t="s">
        <v>8</v>
      </c>
      <c r="AY760" s="269" t="s">
        <v>145</v>
      </c>
    </row>
    <row r="761" s="1" customFormat="1" ht="36" customHeight="1">
      <c r="B761" s="37"/>
      <c r="C761" s="222" t="s">
        <v>706</v>
      </c>
      <c r="D761" s="222" t="s">
        <v>148</v>
      </c>
      <c r="E761" s="223" t="s">
        <v>707</v>
      </c>
      <c r="F761" s="224" t="s">
        <v>708</v>
      </c>
      <c r="G761" s="225" t="s">
        <v>151</v>
      </c>
      <c r="H761" s="226">
        <v>1</v>
      </c>
      <c r="I761" s="227"/>
      <c r="J761" s="228">
        <f>ROUND(I761*H761,0)</f>
        <v>0</v>
      </c>
      <c r="K761" s="224" t="s">
        <v>1</v>
      </c>
      <c r="L761" s="42"/>
      <c r="M761" s="229" t="s">
        <v>1</v>
      </c>
      <c r="N761" s="230" t="s">
        <v>43</v>
      </c>
      <c r="O761" s="85"/>
      <c r="P761" s="231">
        <f>O761*H761</f>
        <v>0</v>
      </c>
      <c r="Q761" s="231">
        <v>0.23000000000000001</v>
      </c>
      <c r="R761" s="231">
        <f>Q761*H761</f>
        <v>0.23000000000000001</v>
      </c>
      <c r="S761" s="231">
        <v>0</v>
      </c>
      <c r="T761" s="232">
        <f>S761*H761</f>
        <v>0</v>
      </c>
      <c r="AR761" s="233" t="s">
        <v>258</v>
      </c>
      <c r="AT761" s="233" t="s">
        <v>148</v>
      </c>
      <c r="AU761" s="233" t="s">
        <v>87</v>
      </c>
      <c r="AY761" s="16" t="s">
        <v>145</v>
      </c>
      <c r="BE761" s="234">
        <f>IF(N761="základní",J761,0)</f>
        <v>0</v>
      </c>
      <c r="BF761" s="234">
        <f>IF(N761="snížená",J761,0)</f>
        <v>0</v>
      </c>
      <c r="BG761" s="234">
        <f>IF(N761="zákl. přenesená",J761,0)</f>
        <v>0</v>
      </c>
      <c r="BH761" s="234">
        <f>IF(N761="sníž. přenesená",J761,0)</f>
        <v>0</v>
      </c>
      <c r="BI761" s="234">
        <f>IF(N761="nulová",J761,0)</f>
        <v>0</v>
      </c>
      <c r="BJ761" s="16" t="s">
        <v>8</v>
      </c>
      <c r="BK761" s="234">
        <f>ROUND(I761*H761,0)</f>
        <v>0</v>
      </c>
      <c r="BL761" s="16" t="s">
        <v>258</v>
      </c>
      <c r="BM761" s="233" t="s">
        <v>709</v>
      </c>
    </row>
    <row r="762" s="1" customFormat="1">
      <c r="B762" s="37"/>
      <c r="C762" s="38"/>
      <c r="D762" s="235" t="s">
        <v>155</v>
      </c>
      <c r="E762" s="38"/>
      <c r="F762" s="236" t="s">
        <v>710</v>
      </c>
      <c r="G762" s="38"/>
      <c r="H762" s="38"/>
      <c r="I762" s="138"/>
      <c r="J762" s="38"/>
      <c r="K762" s="38"/>
      <c r="L762" s="42"/>
      <c r="M762" s="237"/>
      <c r="N762" s="85"/>
      <c r="O762" s="85"/>
      <c r="P762" s="85"/>
      <c r="Q762" s="85"/>
      <c r="R762" s="85"/>
      <c r="S762" s="85"/>
      <c r="T762" s="86"/>
      <c r="AT762" s="16" t="s">
        <v>155</v>
      </c>
      <c r="AU762" s="16" t="s">
        <v>87</v>
      </c>
    </row>
    <row r="763" s="12" customFormat="1">
      <c r="B763" s="238"/>
      <c r="C763" s="239"/>
      <c r="D763" s="235" t="s">
        <v>157</v>
      </c>
      <c r="E763" s="240" t="s">
        <v>1</v>
      </c>
      <c r="F763" s="241" t="s">
        <v>711</v>
      </c>
      <c r="G763" s="239"/>
      <c r="H763" s="240" t="s">
        <v>1</v>
      </c>
      <c r="I763" s="242"/>
      <c r="J763" s="239"/>
      <c r="K763" s="239"/>
      <c r="L763" s="243"/>
      <c r="M763" s="244"/>
      <c r="N763" s="245"/>
      <c r="O763" s="245"/>
      <c r="P763" s="245"/>
      <c r="Q763" s="245"/>
      <c r="R763" s="245"/>
      <c r="S763" s="245"/>
      <c r="T763" s="246"/>
      <c r="AT763" s="247" t="s">
        <v>157</v>
      </c>
      <c r="AU763" s="247" t="s">
        <v>87</v>
      </c>
      <c r="AV763" s="12" t="s">
        <v>8</v>
      </c>
      <c r="AW763" s="12" t="s">
        <v>33</v>
      </c>
      <c r="AX763" s="12" t="s">
        <v>78</v>
      </c>
      <c r="AY763" s="247" t="s">
        <v>145</v>
      </c>
    </row>
    <row r="764" s="12" customFormat="1">
      <c r="B764" s="238"/>
      <c r="C764" s="239"/>
      <c r="D764" s="235" t="s">
        <v>157</v>
      </c>
      <c r="E764" s="240" t="s">
        <v>1</v>
      </c>
      <c r="F764" s="241" t="s">
        <v>205</v>
      </c>
      <c r="G764" s="239"/>
      <c r="H764" s="240" t="s">
        <v>1</v>
      </c>
      <c r="I764" s="242"/>
      <c r="J764" s="239"/>
      <c r="K764" s="239"/>
      <c r="L764" s="243"/>
      <c r="M764" s="244"/>
      <c r="N764" s="245"/>
      <c r="O764" s="245"/>
      <c r="P764" s="245"/>
      <c r="Q764" s="245"/>
      <c r="R764" s="245"/>
      <c r="S764" s="245"/>
      <c r="T764" s="246"/>
      <c r="AT764" s="247" t="s">
        <v>157</v>
      </c>
      <c r="AU764" s="247" t="s">
        <v>87</v>
      </c>
      <c r="AV764" s="12" t="s">
        <v>8</v>
      </c>
      <c r="AW764" s="12" t="s">
        <v>33</v>
      </c>
      <c r="AX764" s="12" t="s">
        <v>78</v>
      </c>
      <c r="AY764" s="247" t="s">
        <v>145</v>
      </c>
    </row>
    <row r="765" s="13" customFormat="1">
      <c r="B765" s="248"/>
      <c r="C765" s="249"/>
      <c r="D765" s="235" t="s">
        <v>157</v>
      </c>
      <c r="E765" s="250" t="s">
        <v>1</v>
      </c>
      <c r="F765" s="251" t="s">
        <v>8</v>
      </c>
      <c r="G765" s="249"/>
      <c r="H765" s="252">
        <v>1</v>
      </c>
      <c r="I765" s="253"/>
      <c r="J765" s="249"/>
      <c r="K765" s="249"/>
      <c r="L765" s="254"/>
      <c r="M765" s="255"/>
      <c r="N765" s="256"/>
      <c r="O765" s="256"/>
      <c r="P765" s="256"/>
      <c r="Q765" s="256"/>
      <c r="R765" s="256"/>
      <c r="S765" s="256"/>
      <c r="T765" s="257"/>
      <c r="AT765" s="258" t="s">
        <v>157</v>
      </c>
      <c r="AU765" s="258" t="s">
        <v>87</v>
      </c>
      <c r="AV765" s="13" t="s">
        <v>87</v>
      </c>
      <c r="AW765" s="13" t="s">
        <v>33</v>
      </c>
      <c r="AX765" s="13" t="s">
        <v>78</v>
      </c>
      <c r="AY765" s="258" t="s">
        <v>145</v>
      </c>
    </row>
    <row r="766" s="14" customFormat="1">
      <c r="B766" s="259"/>
      <c r="C766" s="260"/>
      <c r="D766" s="235" t="s">
        <v>157</v>
      </c>
      <c r="E766" s="261" t="s">
        <v>1</v>
      </c>
      <c r="F766" s="262" t="s">
        <v>161</v>
      </c>
      <c r="G766" s="260"/>
      <c r="H766" s="263">
        <v>1</v>
      </c>
      <c r="I766" s="264"/>
      <c r="J766" s="260"/>
      <c r="K766" s="260"/>
      <c r="L766" s="265"/>
      <c r="M766" s="266"/>
      <c r="N766" s="267"/>
      <c r="O766" s="267"/>
      <c r="P766" s="267"/>
      <c r="Q766" s="267"/>
      <c r="R766" s="267"/>
      <c r="S766" s="267"/>
      <c r="T766" s="268"/>
      <c r="AT766" s="269" t="s">
        <v>157</v>
      </c>
      <c r="AU766" s="269" t="s">
        <v>87</v>
      </c>
      <c r="AV766" s="14" t="s">
        <v>153</v>
      </c>
      <c r="AW766" s="14" t="s">
        <v>33</v>
      </c>
      <c r="AX766" s="14" t="s">
        <v>8</v>
      </c>
      <c r="AY766" s="269" t="s">
        <v>145</v>
      </c>
    </row>
    <row r="767" s="1" customFormat="1" ht="48" customHeight="1">
      <c r="B767" s="37"/>
      <c r="C767" s="222" t="s">
        <v>712</v>
      </c>
      <c r="D767" s="222" t="s">
        <v>148</v>
      </c>
      <c r="E767" s="223" t="s">
        <v>713</v>
      </c>
      <c r="F767" s="224" t="s">
        <v>714</v>
      </c>
      <c r="G767" s="225" t="s">
        <v>151</v>
      </c>
      <c r="H767" s="226">
        <v>2</v>
      </c>
      <c r="I767" s="227"/>
      <c r="J767" s="228">
        <f>ROUND(I767*H767,0)</f>
        <v>0</v>
      </c>
      <c r="K767" s="224" t="s">
        <v>1</v>
      </c>
      <c r="L767" s="42"/>
      <c r="M767" s="229" t="s">
        <v>1</v>
      </c>
      <c r="N767" s="230" t="s">
        <v>43</v>
      </c>
      <c r="O767" s="85"/>
      <c r="P767" s="231">
        <f>O767*H767</f>
        <v>0</v>
      </c>
      <c r="Q767" s="231">
        <v>0.23000000000000001</v>
      </c>
      <c r="R767" s="231">
        <f>Q767*H767</f>
        <v>0.46000000000000002</v>
      </c>
      <c r="S767" s="231">
        <v>0</v>
      </c>
      <c r="T767" s="232">
        <f>S767*H767</f>
        <v>0</v>
      </c>
      <c r="AR767" s="233" t="s">
        <v>258</v>
      </c>
      <c r="AT767" s="233" t="s">
        <v>148</v>
      </c>
      <c r="AU767" s="233" t="s">
        <v>87</v>
      </c>
      <c r="AY767" s="16" t="s">
        <v>145</v>
      </c>
      <c r="BE767" s="234">
        <f>IF(N767="základní",J767,0)</f>
        <v>0</v>
      </c>
      <c r="BF767" s="234">
        <f>IF(N767="snížená",J767,0)</f>
        <v>0</v>
      </c>
      <c r="BG767" s="234">
        <f>IF(N767="zákl. přenesená",J767,0)</f>
        <v>0</v>
      </c>
      <c r="BH767" s="234">
        <f>IF(N767="sníž. přenesená",J767,0)</f>
        <v>0</v>
      </c>
      <c r="BI767" s="234">
        <f>IF(N767="nulová",J767,0)</f>
        <v>0</v>
      </c>
      <c r="BJ767" s="16" t="s">
        <v>8</v>
      </c>
      <c r="BK767" s="234">
        <f>ROUND(I767*H767,0)</f>
        <v>0</v>
      </c>
      <c r="BL767" s="16" t="s">
        <v>258</v>
      </c>
      <c r="BM767" s="233" t="s">
        <v>715</v>
      </c>
    </row>
    <row r="768" s="1" customFormat="1">
      <c r="B768" s="37"/>
      <c r="C768" s="38"/>
      <c r="D768" s="235" t="s">
        <v>155</v>
      </c>
      <c r="E768" s="38"/>
      <c r="F768" s="236" t="s">
        <v>716</v>
      </c>
      <c r="G768" s="38"/>
      <c r="H768" s="38"/>
      <c r="I768" s="138"/>
      <c r="J768" s="38"/>
      <c r="K768" s="38"/>
      <c r="L768" s="42"/>
      <c r="M768" s="237"/>
      <c r="N768" s="85"/>
      <c r="O768" s="85"/>
      <c r="P768" s="85"/>
      <c r="Q768" s="85"/>
      <c r="R768" s="85"/>
      <c r="S768" s="85"/>
      <c r="T768" s="86"/>
      <c r="AT768" s="16" t="s">
        <v>155</v>
      </c>
      <c r="AU768" s="16" t="s">
        <v>87</v>
      </c>
    </row>
    <row r="769" s="12" customFormat="1">
      <c r="B769" s="238"/>
      <c r="C769" s="239"/>
      <c r="D769" s="235" t="s">
        <v>157</v>
      </c>
      <c r="E769" s="240" t="s">
        <v>1</v>
      </c>
      <c r="F769" s="241" t="s">
        <v>158</v>
      </c>
      <c r="G769" s="239"/>
      <c r="H769" s="240" t="s">
        <v>1</v>
      </c>
      <c r="I769" s="242"/>
      <c r="J769" s="239"/>
      <c r="K769" s="239"/>
      <c r="L769" s="243"/>
      <c r="M769" s="244"/>
      <c r="N769" s="245"/>
      <c r="O769" s="245"/>
      <c r="P769" s="245"/>
      <c r="Q769" s="245"/>
      <c r="R769" s="245"/>
      <c r="S769" s="245"/>
      <c r="T769" s="246"/>
      <c r="AT769" s="247" t="s">
        <v>157</v>
      </c>
      <c r="AU769" s="247" t="s">
        <v>87</v>
      </c>
      <c r="AV769" s="12" t="s">
        <v>8</v>
      </c>
      <c r="AW769" s="12" t="s">
        <v>33</v>
      </c>
      <c r="AX769" s="12" t="s">
        <v>78</v>
      </c>
      <c r="AY769" s="247" t="s">
        <v>145</v>
      </c>
    </row>
    <row r="770" s="12" customFormat="1">
      <c r="B770" s="238"/>
      <c r="C770" s="239"/>
      <c r="D770" s="235" t="s">
        <v>157</v>
      </c>
      <c r="E770" s="240" t="s">
        <v>1</v>
      </c>
      <c r="F770" s="241" t="s">
        <v>198</v>
      </c>
      <c r="G770" s="239"/>
      <c r="H770" s="240" t="s">
        <v>1</v>
      </c>
      <c r="I770" s="242"/>
      <c r="J770" s="239"/>
      <c r="K770" s="239"/>
      <c r="L770" s="243"/>
      <c r="M770" s="244"/>
      <c r="N770" s="245"/>
      <c r="O770" s="245"/>
      <c r="P770" s="245"/>
      <c r="Q770" s="245"/>
      <c r="R770" s="245"/>
      <c r="S770" s="245"/>
      <c r="T770" s="246"/>
      <c r="AT770" s="247" t="s">
        <v>157</v>
      </c>
      <c r="AU770" s="247" t="s">
        <v>87</v>
      </c>
      <c r="AV770" s="12" t="s">
        <v>8</v>
      </c>
      <c r="AW770" s="12" t="s">
        <v>33</v>
      </c>
      <c r="AX770" s="12" t="s">
        <v>78</v>
      </c>
      <c r="AY770" s="247" t="s">
        <v>145</v>
      </c>
    </row>
    <row r="771" s="13" customFormat="1">
      <c r="B771" s="248"/>
      <c r="C771" s="249"/>
      <c r="D771" s="235" t="s">
        <v>157</v>
      </c>
      <c r="E771" s="250" t="s">
        <v>1</v>
      </c>
      <c r="F771" s="251" t="s">
        <v>8</v>
      </c>
      <c r="G771" s="249"/>
      <c r="H771" s="252">
        <v>1</v>
      </c>
      <c r="I771" s="253"/>
      <c r="J771" s="249"/>
      <c r="K771" s="249"/>
      <c r="L771" s="254"/>
      <c r="M771" s="255"/>
      <c r="N771" s="256"/>
      <c r="O771" s="256"/>
      <c r="P771" s="256"/>
      <c r="Q771" s="256"/>
      <c r="R771" s="256"/>
      <c r="S771" s="256"/>
      <c r="T771" s="257"/>
      <c r="AT771" s="258" t="s">
        <v>157</v>
      </c>
      <c r="AU771" s="258" t="s">
        <v>87</v>
      </c>
      <c r="AV771" s="13" t="s">
        <v>87</v>
      </c>
      <c r="AW771" s="13" t="s">
        <v>33</v>
      </c>
      <c r="AX771" s="13" t="s">
        <v>78</v>
      </c>
      <c r="AY771" s="258" t="s">
        <v>145</v>
      </c>
    </row>
    <row r="772" s="12" customFormat="1">
      <c r="B772" s="238"/>
      <c r="C772" s="239"/>
      <c r="D772" s="235" t="s">
        <v>157</v>
      </c>
      <c r="E772" s="240" t="s">
        <v>1</v>
      </c>
      <c r="F772" s="241" t="s">
        <v>208</v>
      </c>
      <c r="G772" s="239"/>
      <c r="H772" s="240" t="s">
        <v>1</v>
      </c>
      <c r="I772" s="242"/>
      <c r="J772" s="239"/>
      <c r="K772" s="239"/>
      <c r="L772" s="243"/>
      <c r="M772" s="244"/>
      <c r="N772" s="245"/>
      <c r="O772" s="245"/>
      <c r="P772" s="245"/>
      <c r="Q772" s="245"/>
      <c r="R772" s="245"/>
      <c r="S772" s="245"/>
      <c r="T772" s="246"/>
      <c r="AT772" s="247" t="s">
        <v>157</v>
      </c>
      <c r="AU772" s="247" t="s">
        <v>87</v>
      </c>
      <c r="AV772" s="12" t="s">
        <v>8</v>
      </c>
      <c r="AW772" s="12" t="s">
        <v>33</v>
      </c>
      <c r="AX772" s="12" t="s">
        <v>78</v>
      </c>
      <c r="AY772" s="247" t="s">
        <v>145</v>
      </c>
    </row>
    <row r="773" s="13" customFormat="1">
      <c r="B773" s="248"/>
      <c r="C773" s="249"/>
      <c r="D773" s="235" t="s">
        <v>157</v>
      </c>
      <c r="E773" s="250" t="s">
        <v>1</v>
      </c>
      <c r="F773" s="251" t="s">
        <v>8</v>
      </c>
      <c r="G773" s="249"/>
      <c r="H773" s="252">
        <v>1</v>
      </c>
      <c r="I773" s="253"/>
      <c r="J773" s="249"/>
      <c r="K773" s="249"/>
      <c r="L773" s="254"/>
      <c r="M773" s="255"/>
      <c r="N773" s="256"/>
      <c r="O773" s="256"/>
      <c r="P773" s="256"/>
      <c r="Q773" s="256"/>
      <c r="R773" s="256"/>
      <c r="S773" s="256"/>
      <c r="T773" s="257"/>
      <c r="AT773" s="258" t="s">
        <v>157</v>
      </c>
      <c r="AU773" s="258" t="s">
        <v>87</v>
      </c>
      <c r="AV773" s="13" t="s">
        <v>87</v>
      </c>
      <c r="AW773" s="13" t="s">
        <v>33</v>
      </c>
      <c r="AX773" s="13" t="s">
        <v>78</v>
      </c>
      <c r="AY773" s="258" t="s">
        <v>145</v>
      </c>
    </row>
    <row r="774" s="14" customFormat="1">
      <c r="B774" s="259"/>
      <c r="C774" s="260"/>
      <c r="D774" s="235" t="s">
        <v>157</v>
      </c>
      <c r="E774" s="261" t="s">
        <v>1</v>
      </c>
      <c r="F774" s="262" t="s">
        <v>161</v>
      </c>
      <c r="G774" s="260"/>
      <c r="H774" s="263">
        <v>2</v>
      </c>
      <c r="I774" s="264"/>
      <c r="J774" s="260"/>
      <c r="K774" s="260"/>
      <c r="L774" s="265"/>
      <c r="M774" s="266"/>
      <c r="N774" s="267"/>
      <c r="O774" s="267"/>
      <c r="P774" s="267"/>
      <c r="Q774" s="267"/>
      <c r="R774" s="267"/>
      <c r="S774" s="267"/>
      <c r="T774" s="268"/>
      <c r="AT774" s="269" t="s">
        <v>157</v>
      </c>
      <c r="AU774" s="269" t="s">
        <v>87</v>
      </c>
      <c r="AV774" s="14" t="s">
        <v>153</v>
      </c>
      <c r="AW774" s="14" t="s">
        <v>33</v>
      </c>
      <c r="AX774" s="14" t="s">
        <v>8</v>
      </c>
      <c r="AY774" s="269" t="s">
        <v>145</v>
      </c>
    </row>
    <row r="775" s="1" customFormat="1" ht="60" customHeight="1">
      <c r="B775" s="37"/>
      <c r="C775" s="222" t="s">
        <v>717</v>
      </c>
      <c r="D775" s="222" t="s">
        <v>148</v>
      </c>
      <c r="E775" s="223" t="s">
        <v>718</v>
      </c>
      <c r="F775" s="224" t="s">
        <v>719</v>
      </c>
      <c r="G775" s="225" t="s">
        <v>151</v>
      </c>
      <c r="H775" s="226">
        <v>1</v>
      </c>
      <c r="I775" s="227"/>
      <c r="J775" s="228">
        <f>ROUND(I775*H775,0)</f>
        <v>0</v>
      </c>
      <c r="K775" s="224" t="s">
        <v>1</v>
      </c>
      <c r="L775" s="42"/>
      <c r="M775" s="229" t="s">
        <v>1</v>
      </c>
      <c r="N775" s="230" t="s">
        <v>43</v>
      </c>
      <c r="O775" s="85"/>
      <c r="P775" s="231">
        <f>O775*H775</f>
        <v>0</v>
      </c>
      <c r="Q775" s="231">
        <v>0.23000000000000001</v>
      </c>
      <c r="R775" s="231">
        <f>Q775*H775</f>
        <v>0.23000000000000001</v>
      </c>
      <c r="S775" s="231">
        <v>0</v>
      </c>
      <c r="T775" s="232">
        <f>S775*H775</f>
        <v>0</v>
      </c>
      <c r="AR775" s="233" t="s">
        <v>258</v>
      </c>
      <c r="AT775" s="233" t="s">
        <v>148</v>
      </c>
      <c r="AU775" s="233" t="s">
        <v>87</v>
      </c>
      <c r="AY775" s="16" t="s">
        <v>145</v>
      </c>
      <c r="BE775" s="234">
        <f>IF(N775="základní",J775,0)</f>
        <v>0</v>
      </c>
      <c r="BF775" s="234">
        <f>IF(N775="snížená",J775,0)</f>
        <v>0</v>
      </c>
      <c r="BG775" s="234">
        <f>IF(N775="zákl. přenesená",J775,0)</f>
        <v>0</v>
      </c>
      <c r="BH775" s="234">
        <f>IF(N775="sníž. přenesená",J775,0)</f>
        <v>0</v>
      </c>
      <c r="BI775" s="234">
        <f>IF(N775="nulová",J775,0)</f>
        <v>0</v>
      </c>
      <c r="BJ775" s="16" t="s">
        <v>8</v>
      </c>
      <c r="BK775" s="234">
        <f>ROUND(I775*H775,0)</f>
        <v>0</v>
      </c>
      <c r="BL775" s="16" t="s">
        <v>258</v>
      </c>
      <c r="BM775" s="233" t="s">
        <v>720</v>
      </c>
    </row>
    <row r="776" s="1" customFormat="1">
      <c r="B776" s="37"/>
      <c r="C776" s="38"/>
      <c r="D776" s="235" t="s">
        <v>155</v>
      </c>
      <c r="E776" s="38"/>
      <c r="F776" s="236" t="s">
        <v>721</v>
      </c>
      <c r="G776" s="38"/>
      <c r="H776" s="38"/>
      <c r="I776" s="138"/>
      <c r="J776" s="38"/>
      <c r="K776" s="38"/>
      <c r="L776" s="42"/>
      <c r="M776" s="237"/>
      <c r="N776" s="85"/>
      <c r="O776" s="85"/>
      <c r="P776" s="85"/>
      <c r="Q776" s="85"/>
      <c r="R776" s="85"/>
      <c r="S776" s="85"/>
      <c r="T776" s="86"/>
      <c r="AT776" s="16" t="s">
        <v>155</v>
      </c>
      <c r="AU776" s="16" t="s">
        <v>87</v>
      </c>
    </row>
    <row r="777" s="12" customFormat="1">
      <c r="B777" s="238"/>
      <c r="C777" s="239"/>
      <c r="D777" s="235" t="s">
        <v>157</v>
      </c>
      <c r="E777" s="240" t="s">
        <v>1</v>
      </c>
      <c r="F777" s="241" t="s">
        <v>158</v>
      </c>
      <c r="G777" s="239"/>
      <c r="H777" s="240" t="s">
        <v>1</v>
      </c>
      <c r="I777" s="242"/>
      <c r="J777" s="239"/>
      <c r="K777" s="239"/>
      <c r="L777" s="243"/>
      <c r="M777" s="244"/>
      <c r="N777" s="245"/>
      <c r="O777" s="245"/>
      <c r="P777" s="245"/>
      <c r="Q777" s="245"/>
      <c r="R777" s="245"/>
      <c r="S777" s="245"/>
      <c r="T777" s="246"/>
      <c r="AT777" s="247" t="s">
        <v>157</v>
      </c>
      <c r="AU777" s="247" t="s">
        <v>87</v>
      </c>
      <c r="AV777" s="12" t="s">
        <v>8</v>
      </c>
      <c r="AW777" s="12" t="s">
        <v>33</v>
      </c>
      <c r="AX777" s="12" t="s">
        <v>78</v>
      </c>
      <c r="AY777" s="247" t="s">
        <v>145</v>
      </c>
    </row>
    <row r="778" s="12" customFormat="1">
      <c r="B778" s="238"/>
      <c r="C778" s="239"/>
      <c r="D778" s="235" t="s">
        <v>157</v>
      </c>
      <c r="E778" s="240" t="s">
        <v>1</v>
      </c>
      <c r="F778" s="241" t="s">
        <v>219</v>
      </c>
      <c r="G778" s="239"/>
      <c r="H778" s="240" t="s">
        <v>1</v>
      </c>
      <c r="I778" s="242"/>
      <c r="J778" s="239"/>
      <c r="K778" s="239"/>
      <c r="L778" s="243"/>
      <c r="M778" s="244"/>
      <c r="N778" s="245"/>
      <c r="O778" s="245"/>
      <c r="P778" s="245"/>
      <c r="Q778" s="245"/>
      <c r="R778" s="245"/>
      <c r="S778" s="245"/>
      <c r="T778" s="246"/>
      <c r="AT778" s="247" t="s">
        <v>157</v>
      </c>
      <c r="AU778" s="247" t="s">
        <v>87</v>
      </c>
      <c r="AV778" s="12" t="s">
        <v>8</v>
      </c>
      <c r="AW778" s="12" t="s">
        <v>33</v>
      </c>
      <c r="AX778" s="12" t="s">
        <v>78</v>
      </c>
      <c r="AY778" s="247" t="s">
        <v>145</v>
      </c>
    </row>
    <row r="779" s="13" customFormat="1">
      <c r="B779" s="248"/>
      <c r="C779" s="249"/>
      <c r="D779" s="235" t="s">
        <v>157</v>
      </c>
      <c r="E779" s="250" t="s">
        <v>1</v>
      </c>
      <c r="F779" s="251" t="s">
        <v>8</v>
      </c>
      <c r="G779" s="249"/>
      <c r="H779" s="252">
        <v>1</v>
      </c>
      <c r="I779" s="253"/>
      <c r="J779" s="249"/>
      <c r="K779" s="249"/>
      <c r="L779" s="254"/>
      <c r="M779" s="255"/>
      <c r="N779" s="256"/>
      <c r="O779" s="256"/>
      <c r="P779" s="256"/>
      <c r="Q779" s="256"/>
      <c r="R779" s="256"/>
      <c r="S779" s="256"/>
      <c r="T779" s="257"/>
      <c r="AT779" s="258" t="s">
        <v>157</v>
      </c>
      <c r="AU779" s="258" t="s">
        <v>87</v>
      </c>
      <c r="AV779" s="13" t="s">
        <v>87</v>
      </c>
      <c r="AW779" s="13" t="s">
        <v>33</v>
      </c>
      <c r="AX779" s="13" t="s">
        <v>78</v>
      </c>
      <c r="AY779" s="258" t="s">
        <v>145</v>
      </c>
    </row>
    <row r="780" s="14" customFormat="1">
      <c r="B780" s="259"/>
      <c r="C780" s="260"/>
      <c r="D780" s="235" t="s">
        <v>157</v>
      </c>
      <c r="E780" s="261" t="s">
        <v>1</v>
      </c>
      <c r="F780" s="262" t="s">
        <v>161</v>
      </c>
      <c r="G780" s="260"/>
      <c r="H780" s="263">
        <v>1</v>
      </c>
      <c r="I780" s="264"/>
      <c r="J780" s="260"/>
      <c r="K780" s="260"/>
      <c r="L780" s="265"/>
      <c r="M780" s="266"/>
      <c r="N780" s="267"/>
      <c r="O780" s="267"/>
      <c r="P780" s="267"/>
      <c r="Q780" s="267"/>
      <c r="R780" s="267"/>
      <c r="S780" s="267"/>
      <c r="T780" s="268"/>
      <c r="AT780" s="269" t="s">
        <v>157</v>
      </c>
      <c r="AU780" s="269" t="s">
        <v>87</v>
      </c>
      <c r="AV780" s="14" t="s">
        <v>153</v>
      </c>
      <c r="AW780" s="14" t="s">
        <v>33</v>
      </c>
      <c r="AX780" s="14" t="s">
        <v>8</v>
      </c>
      <c r="AY780" s="269" t="s">
        <v>145</v>
      </c>
    </row>
    <row r="781" s="1" customFormat="1" ht="48" customHeight="1">
      <c r="B781" s="37"/>
      <c r="C781" s="222" t="s">
        <v>722</v>
      </c>
      <c r="D781" s="222" t="s">
        <v>148</v>
      </c>
      <c r="E781" s="223" t="s">
        <v>723</v>
      </c>
      <c r="F781" s="224" t="s">
        <v>724</v>
      </c>
      <c r="G781" s="225" t="s">
        <v>151</v>
      </c>
      <c r="H781" s="226">
        <v>2</v>
      </c>
      <c r="I781" s="227"/>
      <c r="J781" s="228">
        <f>ROUND(I781*H781,0)</f>
        <v>0</v>
      </c>
      <c r="K781" s="224" t="s">
        <v>1</v>
      </c>
      <c r="L781" s="42"/>
      <c r="M781" s="229" t="s">
        <v>1</v>
      </c>
      <c r="N781" s="230" t="s">
        <v>43</v>
      </c>
      <c r="O781" s="85"/>
      <c r="P781" s="231">
        <f>O781*H781</f>
        <v>0</v>
      </c>
      <c r="Q781" s="231">
        <v>0.23000000000000001</v>
      </c>
      <c r="R781" s="231">
        <f>Q781*H781</f>
        <v>0.46000000000000002</v>
      </c>
      <c r="S781" s="231">
        <v>0</v>
      </c>
      <c r="T781" s="232">
        <f>S781*H781</f>
        <v>0</v>
      </c>
      <c r="AR781" s="233" t="s">
        <v>258</v>
      </c>
      <c r="AT781" s="233" t="s">
        <v>148</v>
      </c>
      <c r="AU781" s="233" t="s">
        <v>87</v>
      </c>
      <c r="AY781" s="16" t="s">
        <v>145</v>
      </c>
      <c r="BE781" s="234">
        <f>IF(N781="základní",J781,0)</f>
        <v>0</v>
      </c>
      <c r="BF781" s="234">
        <f>IF(N781="snížená",J781,0)</f>
        <v>0</v>
      </c>
      <c r="BG781" s="234">
        <f>IF(N781="zákl. přenesená",J781,0)</f>
        <v>0</v>
      </c>
      <c r="BH781" s="234">
        <f>IF(N781="sníž. přenesená",J781,0)</f>
        <v>0</v>
      </c>
      <c r="BI781" s="234">
        <f>IF(N781="nulová",J781,0)</f>
        <v>0</v>
      </c>
      <c r="BJ781" s="16" t="s">
        <v>8</v>
      </c>
      <c r="BK781" s="234">
        <f>ROUND(I781*H781,0)</f>
        <v>0</v>
      </c>
      <c r="BL781" s="16" t="s">
        <v>258</v>
      </c>
      <c r="BM781" s="233" t="s">
        <v>725</v>
      </c>
    </row>
    <row r="782" s="1" customFormat="1">
      <c r="B782" s="37"/>
      <c r="C782" s="38"/>
      <c r="D782" s="235" t="s">
        <v>155</v>
      </c>
      <c r="E782" s="38"/>
      <c r="F782" s="236" t="s">
        <v>726</v>
      </c>
      <c r="G782" s="38"/>
      <c r="H782" s="38"/>
      <c r="I782" s="138"/>
      <c r="J782" s="38"/>
      <c r="K782" s="38"/>
      <c r="L782" s="42"/>
      <c r="M782" s="237"/>
      <c r="N782" s="85"/>
      <c r="O782" s="85"/>
      <c r="P782" s="85"/>
      <c r="Q782" s="85"/>
      <c r="R782" s="85"/>
      <c r="S782" s="85"/>
      <c r="T782" s="86"/>
      <c r="AT782" s="16" t="s">
        <v>155</v>
      </c>
      <c r="AU782" s="16" t="s">
        <v>87</v>
      </c>
    </row>
    <row r="783" s="12" customFormat="1">
      <c r="B783" s="238"/>
      <c r="C783" s="239"/>
      <c r="D783" s="235" t="s">
        <v>157</v>
      </c>
      <c r="E783" s="240" t="s">
        <v>1</v>
      </c>
      <c r="F783" s="241" t="s">
        <v>158</v>
      </c>
      <c r="G783" s="239"/>
      <c r="H783" s="240" t="s">
        <v>1</v>
      </c>
      <c r="I783" s="242"/>
      <c r="J783" s="239"/>
      <c r="K783" s="239"/>
      <c r="L783" s="243"/>
      <c r="M783" s="244"/>
      <c r="N783" s="245"/>
      <c r="O783" s="245"/>
      <c r="P783" s="245"/>
      <c r="Q783" s="245"/>
      <c r="R783" s="245"/>
      <c r="S783" s="245"/>
      <c r="T783" s="246"/>
      <c r="AT783" s="247" t="s">
        <v>157</v>
      </c>
      <c r="AU783" s="247" t="s">
        <v>87</v>
      </c>
      <c r="AV783" s="12" t="s">
        <v>8</v>
      </c>
      <c r="AW783" s="12" t="s">
        <v>33</v>
      </c>
      <c r="AX783" s="12" t="s">
        <v>78</v>
      </c>
      <c r="AY783" s="247" t="s">
        <v>145</v>
      </c>
    </row>
    <row r="784" s="12" customFormat="1">
      <c r="B784" s="238"/>
      <c r="C784" s="239"/>
      <c r="D784" s="235" t="s">
        <v>157</v>
      </c>
      <c r="E784" s="240" t="s">
        <v>1</v>
      </c>
      <c r="F784" s="241" t="s">
        <v>217</v>
      </c>
      <c r="G784" s="239"/>
      <c r="H784" s="240" t="s">
        <v>1</v>
      </c>
      <c r="I784" s="242"/>
      <c r="J784" s="239"/>
      <c r="K784" s="239"/>
      <c r="L784" s="243"/>
      <c r="M784" s="244"/>
      <c r="N784" s="245"/>
      <c r="O784" s="245"/>
      <c r="P784" s="245"/>
      <c r="Q784" s="245"/>
      <c r="R784" s="245"/>
      <c r="S784" s="245"/>
      <c r="T784" s="246"/>
      <c r="AT784" s="247" t="s">
        <v>157</v>
      </c>
      <c r="AU784" s="247" t="s">
        <v>87</v>
      </c>
      <c r="AV784" s="12" t="s">
        <v>8</v>
      </c>
      <c r="AW784" s="12" t="s">
        <v>33</v>
      </c>
      <c r="AX784" s="12" t="s">
        <v>78</v>
      </c>
      <c r="AY784" s="247" t="s">
        <v>145</v>
      </c>
    </row>
    <row r="785" s="13" customFormat="1">
      <c r="B785" s="248"/>
      <c r="C785" s="249"/>
      <c r="D785" s="235" t="s">
        <v>157</v>
      </c>
      <c r="E785" s="250" t="s">
        <v>1</v>
      </c>
      <c r="F785" s="251" t="s">
        <v>160</v>
      </c>
      <c r="G785" s="249"/>
      <c r="H785" s="252">
        <v>2</v>
      </c>
      <c r="I785" s="253"/>
      <c r="J785" s="249"/>
      <c r="K785" s="249"/>
      <c r="L785" s="254"/>
      <c r="M785" s="255"/>
      <c r="N785" s="256"/>
      <c r="O785" s="256"/>
      <c r="P785" s="256"/>
      <c r="Q785" s="256"/>
      <c r="R785" s="256"/>
      <c r="S785" s="256"/>
      <c r="T785" s="257"/>
      <c r="AT785" s="258" t="s">
        <v>157</v>
      </c>
      <c r="AU785" s="258" t="s">
        <v>87</v>
      </c>
      <c r="AV785" s="13" t="s">
        <v>87</v>
      </c>
      <c r="AW785" s="13" t="s">
        <v>33</v>
      </c>
      <c r="AX785" s="13" t="s">
        <v>78</v>
      </c>
      <c r="AY785" s="258" t="s">
        <v>145</v>
      </c>
    </row>
    <row r="786" s="14" customFormat="1">
      <c r="B786" s="259"/>
      <c r="C786" s="260"/>
      <c r="D786" s="235" t="s">
        <v>157</v>
      </c>
      <c r="E786" s="261" t="s">
        <v>1</v>
      </c>
      <c r="F786" s="262" t="s">
        <v>161</v>
      </c>
      <c r="G786" s="260"/>
      <c r="H786" s="263">
        <v>2</v>
      </c>
      <c r="I786" s="264"/>
      <c r="J786" s="260"/>
      <c r="K786" s="260"/>
      <c r="L786" s="265"/>
      <c r="M786" s="266"/>
      <c r="N786" s="267"/>
      <c r="O786" s="267"/>
      <c r="P786" s="267"/>
      <c r="Q786" s="267"/>
      <c r="R786" s="267"/>
      <c r="S786" s="267"/>
      <c r="T786" s="268"/>
      <c r="AT786" s="269" t="s">
        <v>157</v>
      </c>
      <c r="AU786" s="269" t="s">
        <v>87</v>
      </c>
      <c r="AV786" s="14" t="s">
        <v>153</v>
      </c>
      <c r="AW786" s="14" t="s">
        <v>33</v>
      </c>
      <c r="AX786" s="14" t="s">
        <v>8</v>
      </c>
      <c r="AY786" s="269" t="s">
        <v>145</v>
      </c>
    </row>
    <row r="787" s="1" customFormat="1" ht="36" customHeight="1">
      <c r="B787" s="37"/>
      <c r="C787" s="222" t="s">
        <v>727</v>
      </c>
      <c r="D787" s="222" t="s">
        <v>148</v>
      </c>
      <c r="E787" s="223" t="s">
        <v>728</v>
      </c>
      <c r="F787" s="224" t="s">
        <v>729</v>
      </c>
      <c r="G787" s="225" t="s">
        <v>181</v>
      </c>
      <c r="H787" s="226">
        <v>17</v>
      </c>
      <c r="I787" s="227"/>
      <c r="J787" s="228">
        <f>ROUND(I787*H787,0)</f>
        <v>0</v>
      </c>
      <c r="K787" s="224" t="s">
        <v>1</v>
      </c>
      <c r="L787" s="42"/>
      <c r="M787" s="229" t="s">
        <v>1</v>
      </c>
      <c r="N787" s="230" t="s">
        <v>43</v>
      </c>
      <c r="O787" s="85"/>
      <c r="P787" s="231">
        <f>O787*H787</f>
        <v>0</v>
      </c>
      <c r="Q787" s="231">
        <v>0.00013999999999999999</v>
      </c>
      <c r="R787" s="231">
        <f>Q787*H787</f>
        <v>0.0023799999999999997</v>
      </c>
      <c r="S787" s="231">
        <v>0</v>
      </c>
      <c r="T787" s="232">
        <f>S787*H787</f>
        <v>0</v>
      </c>
      <c r="AR787" s="233" t="s">
        <v>258</v>
      </c>
      <c r="AT787" s="233" t="s">
        <v>148</v>
      </c>
      <c r="AU787" s="233" t="s">
        <v>87</v>
      </c>
      <c r="AY787" s="16" t="s">
        <v>145</v>
      </c>
      <c r="BE787" s="234">
        <f>IF(N787="základní",J787,0)</f>
        <v>0</v>
      </c>
      <c r="BF787" s="234">
        <f>IF(N787="snížená",J787,0)</f>
        <v>0</v>
      </c>
      <c r="BG787" s="234">
        <f>IF(N787="zákl. přenesená",J787,0)</f>
        <v>0</v>
      </c>
      <c r="BH787" s="234">
        <f>IF(N787="sníž. přenesená",J787,0)</f>
        <v>0</v>
      </c>
      <c r="BI787" s="234">
        <f>IF(N787="nulová",J787,0)</f>
        <v>0</v>
      </c>
      <c r="BJ787" s="16" t="s">
        <v>8</v>
      </c>
      <c r="BK787" s="234">
        <f>ROUND(I787*H787,0)</f>
        <v>0</v>
      </c>
      <c r="BL787" s="16" t="s">
        <v>258</v>
      </c>
      <c r="BM787" s="233" t="s">
        <v>730</v>
      </c>
    </row>
    <row r="788" s="1" customFormat="1">
      <c r="B788" s="37"/>
      <c r="C788" s="38"/>
      <c r="D788" s="235" t="s">
        <v>155</v>
      </c>
      <c r="E788" s="38"/>
      <c r="F788" s="236" t="s">
        <v>731</v>
      </c>
      <c r="G788" s="38"/>
      <c r="H788" s="38"/>
      <c r="I788" s="138"/>
      <c r="J788" s="38"/>
      <c r="K788" s="38"/>
      <c r="L788" s="42"/>
      <c r="M788" s="237"/>
      <c r="N788" s="85"/>
      <c r="O788" s="85"/>
      <c r="P788" s="85"/>
      <c r="Q788" s="85"/>
      <c r="R788" s="85"/>
      <c r="S788" s="85"/>
      <c r="T788" s="86"/>
      <c r="AT788" s="16" t="s">
        <v>155</v>
      </c>
      <c r="AU788" s="16" t="s">
        <v>87</v>
      </c>
    </row>
    <row r="789" s="12" customFormat="1">
      <c r="B789" s="238"/>
      <c r="C789" s="239"/>
      <c r="D789" s="235" t="s">
        <v>157</v>
      </c>
      <c r="E789" s="240" t="s">
        <v>1</v>
      </c>
      <c r="F789" s="241" t="s">
        <v>732</v>
      </c>
      <c r="G789" s="239"/>
      <c r="H789" s="240" t="s">
        <v>1</v>
      </c>
      <c r="I789" s="242"/>
      <c r="J789" s="239"/>
      <c r="K789" s="239"/>
      <c r="L789" s="243"/>
      <c r="M789" s="244"/>
      <c r="N789" s="245"/>
      <c r="O789" s="245"/>
      <c r="P789" s="245"/>
      <c r="Q789" s="245"/>
      <c r="R789" s="245"/>
      <c r="S789" s="245"/>
      <c r="T789" s="246"/>
      <c r="AT789" s="247" t="s">
        <v>157</v>
      </c>
      <c r="AU789" s="247" t="s">
        <v>87</v>
      </c>
      <c r="AV789" s="12" t="s">
        <v>8</v>
      </c>
      <c r="AW789" s="12" t="s">
        <v>33</v>
      </c>
      <c r="AX789" s="12" t="s">
        <v>78</v>
      </c>
      <c r="AY789" s="247" t="s">
        <v>145</v>
      </c>
    </row>
    <row r="790" s="12" customFormat="1">
      <c r="B790" s="238"/>
      <c r="C790" s="239"/>
      <c r="D790" s="235" t="s">
        <v>157</v>
      </c>
      <c r="E790" s="240" t="s">
        <v>1</v>
      </c>
      <c r="F790" s="241" t="s">
        <v>196</v>
      </c>
      <c r="G790" s="239"/>
      <c r="H790" s="240" t="s">
        <v>1</v>
      </c>
      <c r="I790" s="242"/>
      <c r="J790" s="239"/>
      <c r="K790" s="239"/>
      <c r="L790" s="243"/>
      <c r="M790" s="244"/>
      <c r="N790" s="245"/>
      <c r="O790" s="245"/>
      <c r="P790" s="245"/>
      <c r="Q790" s="245"/>
      <c r="R790" s="245"/>
      <c r="S790" s="245"/>
      <c r="T790" s="246"/>
      <c r="AT790" s="247" t="s">
        <v>157</v>
      </c>
      <c r="AU790" s="247" t="s">
        <v>87</v>
      </c>
      <c r="AV790" s="12" t="s">
        <v>8</v>
      </c>
      <c r="AW790" s="12" t="s">
        <v>33</v>
      </c>
      <c r="AX790" s="12" t="s">
        <v>78</v>
      </c>
      <c r="AY790" s="247" t="s">
        <v>145</v>
      </c>
    </row>
    <row r="791" s="13" customFormat="1">
      <c r="B791" s="248"/>
      <c r="C791" s="249"/>
      <c r="D791" s="235" t="s">
        <v>157</v>
      </c>
      <c r="E791" s="250" t="s">
        <v>1</v>
      </c>
      <c r="F791" s="251" t="s">
        <v>263</v>
      </c>
      <c r="G791" s="249"/>
      <c r="H791" s="252">
        <v>17</v>
      </c>
      <c r="I791" s="253"/>
      <c r="J791" s="249"/>
      <c r="K791" s="249"/>
      <c r="L791" s="254"/>
      <c r="M791" s="255"/>
      <c r="N791" s="256"/>
      <c r="O791" s="256"/>
      <c r="P791" s="256"/>
      <c r="Q791" s="256"/>
      <c r="R791" s="256"/>
      <c r="S791" s="256"/>
      <c r="T791" s="257"/>
      <c r="AT791" s="258" t="s">
        <v>157</v>
      </c>
      <c r="AU791" s="258" t="s">
        <v>87</v>
      </c>
      <c r="AV791" s="13" t="s">
        <v>87</v>
      </c>
      <c r="AW791" s="13" t="s">
        <v>33</v>
      </c>
      <c r="AX791" s="13" t="s">
        <v>78</v>
      </c>
      <c r="AY791" s="258" t="s">
        <v>145</v>
      </c>
    </row>
    <row r="792" s="14" customFormat="1">
      <c r="B792" s="259"/>
      <c r="C792" s="260"/>
      <c r="D792" s="235" t="s">
        <v>157</v>
      </c>
      <c r="E792" s="261" t="s">
        <v>1</v>
      </c>
      <c r="F792" s="262" t="s">
        <v>161</v>
      </c>
      <c r="G792" s="260"/>
      <c r="H792" s="263">
        <v>17</v>
      </c>
      <c r="I792" s="264"/>
      <c r="J792" s="260"/>
      <c r="K792" s="260"/>
      <c r="L792" s="265"/>
      <c r="M792" s="266"/>
      <c r="N792" s="267"/>
      <c r="O792" s="267"/>
      <c r="P792" s="267"/>
      <c r="Q792" s="267"/>
      <c r="R792" s="267"/>
      <c r="S792" s="267"/>
      <c r="T792" s="268"/>
      <c r="AT792" s="269" t="s">
        <v>157</v>
      </c>
      <c r="AU792" s="269" t="s">
        <v>87</v>
      </c>
      <c r="AV792" s="14" t="s">
        <v>153</v>
      </c>
      <c r="AW792" s="14" t="s">
        <v>33</v>
      </c>
      <c r="AX792" s="14" t="s">
        <v>8</v>
      </c>
      <c r="AY792" s="269" t="s">
        <v>145</v>
      </c>
    </row>
    <row r="793" s="1" customFormat="1" ht="36" customHeight="1">
      <c r="B793" s="37"/>
      <c r="C793" s="222" t="s">
        <v>733</v>
      </c>
      <c r="D793" s="222" t="s">
        <v>148</v>
      </c>
      <c r="E793" s="223" t="s">
        <v>734</v>
      </c>
      <c r="F793" s="224" t="s">
        <v>735</v>
      </c>
      <c r="G793" s="225" t="s">
        <v>181</v>
      </c>
      <c r="H793" s="226">
        <v>8.4000000000000004</v>
      </c>
      <c r="I793" s="227"/>
      <c r="J793" s="228">
        <f>ROUND(I793*H793,0)</f>
        <v>0</v>
      </c>
      <c r="K793" s="224" t="s">
        <v>1</v>
      </c>
      <c r="L793" s="42"/>
      <c r="M793" s="229" t="s">
        <v>1</v>
      </c>
      <c r="N793" s="230" t="s">
        <v>43</v>
      </c>
      <c r="O793" s="85"/>
      <c r="P793" s="231">
        <f>O793*H793</f>
        <v>0</v>
      </c>
      <c r="Q793" s="231">
        <v>0.00013999999999999999</v>
      </c>
      <c r="R793" s="231">
        <f>Q793*H793</f>
        <v>0.001176</v>
      </c>
      <c r="S793" s="231">
        <v>0</v>
      </c>
      <c r="T793" s="232">
        <f>S793*H793</f>
        <v>0</v>
      </c>
      <c r="AR793" s="233" t="s">
        <v>258</v>
      </c>
      <c r="AT793" s="233" t="s">
        <v>148</v>
      </c>
      <c r="AU793" s="233" t="s">
        <v>87</v>
      </c>
      <c r="AY793" s="16" t="s">
        <v>145</v>
      </c>
      <c r="BE793" s="234">
        <f>IF(N793="základní",J793,0)</f>
        <v>0</v>
      </c>
      <c r="BF793" s="234">
        <f>IF(N793="snížená",J793,0)</f>
        <v>0</v>
      </c>
      <c r="BG793" s="234">
        <f>IF(N793="zákl. přenesená",J793,0)</f>
        <v>0</v>
      </c>
      <c r="BH793" s="234">
        <f>IF(N793="sníž. přenesená",J793,0)</f>
        <v>0</v>
      </c>
      <c r="BI793" s="234">
        <f>IF(N793="nulová",J793,0)</f>
        <v>0</v>
      </c>
      <c r="BJ793" s="16" t="s">
        <v>8</v>
      </c>
      <c r="BK793" s="234">
        <f>ROUND(I793*H793,0)</f>
        <v>0</v>
      </c>
      <c r="BL793" s="16" t="s">
        <v>258</v>
      </c>
      <c r="BM793" s="233" t="s">
        <v>736</v>
      </c>
    </row>
    <row r="794" s="1" customFormat="1">
      <c r="B794" s="37"/>
      <c r="C794" s="38"/>
      <c r="D794" s="235" t="s">
        <v>155</v>
      </c>
      <c r="E794" s="38"/>
      <c r="F794" s="236" t="s">
        <v>737</v>
      </c>
      <c r="G794" s="38"/>
      <c r="H794" s="38"/>
      <c r="I794" s="138"/>
      <c r="J794" s="38"/>
      <c r="K794" s="38"/>
      <c r="L794" s="42"/>
      <c r="M794" s="237"/>
      <c r="N794" s="85"/>
      <c r="O794" s="85"/>
      <c r="P794" s="85"/>
      <c r="Q794" s="85"/>
      <c r="R794" s="85"/>
      <c r="S794" s="85"/>
      <c r="T794" s="86"/>
      <c r="AT794" s="16" t="s">
        <v>155</v>
      </c>
      <c r="AU794" s="16" t="s">
        <v>87</v>
      </c>
    </row>
    <row r="795" s="12" customFormat="1">
      <c r="B795" s="238"/>
      <c r="C795" s="239"/>
      <c r="D795" s="235" t="s">
        <v>157</v>
      </c>
      <c r="E795" s="240" t="s">
        <v>1</v>
      </c>
      <c r="F795" s="241" t="s">
        <v>732</v>
      </c>
      <c r="G795" s="239"/>
      <c r="H795" s="240" t="s">
        <v>1</v>
      </c>
      <c r="I795" s="242"/>
      <c r="J795" s="239"/>
      <c r="K795" s="239"/>
      <c r="L795" s="243"/>
      <c r="M795" s="244"/>
      <c r="N795" s="245"/>
      <c r="O795" s="245"/>
      <c r="P795" s="245"/>
      <c r="Q795" s="245"/>
      <c r="R795" s="245"/>
      <c r="S795" s="245"/>
      <c r="T795" s="246"/>
      <c r="AT795" s="247" t="s">
        <v>157</v>
      </c>
      <c r="AU795" s="247" t="s">
        <v>87</v>
      </c>
      <c r="AV795" s="12" t="s">
        <v>8</v>
      </c>
      <c r="AW795" s="12" t="s">
        <v>33</v>
      </c>
      <c r="AX795" s="12" t="s">
        <v>78</v>
      </c>
      <c r="AY795" s="247" t="s">
        <v>145</v>
      </c>
    </row>
    <row r="796" s="12" customFormat="1">
      <c r="B796" s="238"/>
      <c r="C796" s="239"/>
      <c r="D796" s="235" t="s">
        <v>157</v>
      </c>
      <c r="E796" s="240" t="s">
        <v>1</v>
      </c>
      <c r="F796" s="241" t="s">
        <v>196</v>
      </c>
      <c r="G796" s="239"/>
      <c r="H796" s="240" t="s">
        <v>1</v>
      </c>
      <c r="I796" s="242"/>
      <c r="J796" s="239"/>
      <c r="K796" s="239"/>
      <c r="L796" s="243"/>
      <c r="M796" s="244"/>
      <c r="N796" s="245"/>
      <c r="O796" s="245"/>
      <c r="P796" s="245"/>
      <c r="Q796" s="245"/>
      <c r="R796" s="245"/>
      <c r="S796" s="245"/>
      <c r="T796" s="246"/>
      <c r="AT796" s="247" t="s">
        <v>157</v>
      </c>
      <c r="AU796" s="247" t="s">
        <v>87</v>
      </c>
      <c r="AV796" s="12" t="s">
        <v>8</v>
      </c>
      <c r="AW796" s="12" t="s">
        <v>33</v>
      </c>
      <c r="AX796" s="12" t="s">
        <v>78</v>
      </c>
      <c r="AY796" s="247" t="s">
        <v>145</v>
      </c>
    </row>
    <row r="797" s="13" customFormat="1">
      <c r="B797" s="248"/>
      <c r="C797" s="249"/>
      <c r="D797" s="235" t="s">
        <v>157</v>
      </c>
      <c r="E797" s="250" t="s">
        <v>1</v>
      </c>
      <c r="F797" s="251" t="s">
        <v>738</v>
      </c>
      <c r="G797" s="249"/>
      <c r="H797" s="252">
        <v>8.4000000000000004</v>
      </c>
      <c r="I797" s="253"/>
      <c r="J797" s="249"/>
      <c r="K797" s="249"/>
      <c r="L797" s="254"/>
      <c r="M797" s="255"/>
      <c r="N797" s="256"/>
      <c r="O797" s="256"/>
      <c r="P797" s="256"/>
      <c r="Q797" s="256"/>
      <c r="R797" s="256"/>
      <c r="S797" s="256"/>
      <c r="T797" s="257"/>
      <c r="AT797" s="258" t="s">
        <v>157</v>
      </c>
      <c r="AU797" s="258" t="s">
        <v>87</v>
      </c>
      <c r="AV797" s="13" t="s">
        <v>87</v>
      </c>
      <c r="AW797" s="13" t="s">
        <v>33</v>
      </c>
      <c r="AX797" s="13" t="s">
        <v>78</v>
      </c>
      <c r="AY797" s="258" t="s">
        <v>145</v>
      </c>
    </row>
    <row r="798" s="14" customFormat="1">
      <c r="B798" s="259"/>
      <c r="C798" s="260"/>
      <c r="D798" s="235" t="s">
        <v>157</v>
      </c>
      <c r="E798" s="261" t="s">
        <v>1</v>
      </c>
      <c r="F798" s="262" t="s">
        <v>161</v>
      </c>
      <c r="G798" s="260"/>
      <c r="H798" s="263">
        <v>8.4000000000000004</v>
      </c>
      <c r="I798" s="264"/>
      <c r="J798" s="260"/>
      <c r="K798" s="260"/>
      <c r="L798" s="265"/>
      <c r="M798" s="266"/>
      <c r="N798" s="267"/>
      <c r="O798" s="267"/>
      <c r="P798" s="267"/>
      <c r="Q798" s="267"/>
      <c r="R798" s="267"/>
      <c r="S798" s="267"/>
      <c r="T798" s="268"/>
      <c r="AT798" s="269" t="s">
        <v>157</v>
      </c>
      <c r="AU798" s="269" t="s">
        <v>87</v>
      </c>
      <c r="AV798" s="14" t="s">
        <v>153</v>
      </c>
      <c r="AW798" s="14" t="s">
        <v>33</v>
      </c>
      <c r="AX798" s="14" t="s">
        <v>8</v>
      </c>
      <c r="AY798" s="269" t="s">
        <v>145</v>
      </c>
    </row>
    <row r="799" s="1" customFormat="1" ht="36" customHeight="1">
      <c r="B799" s="37"/>
      <c r="C799" s="222" t="s">
        <v>739</v>
      </c>
      <c r="D799" s="222" t="s">
        <v>148</v>
      </c>
      <c r="E799" s="223" t="s">
        <v>740</v>
      </c>
      <c r="F799" s="224" t="s">
        <v>741</v>
      </c>
      <c r="G799" s="225" t="s">
        <v>181</v>
      </c>
      <c r="H799" s="226">
        <v>13</v>
      </c>
      <c r="I799" s="227"/>
      <c r="J799" s="228">
        <f>ROUND(I799*H799,0)</f>
        <v>0</v>
      </c>
      <c r="K799" s="224" t="s">
        <v>1</v>
      </c>
      <c r="L799" s="42"/>
      <c r="M799" s="229" t="s">
        <v>1</v>
      </c>
      <c r="N799" s="230" t="s">
        <v>43</v>
      </c>
      <c r="O799" s="85"/>
      <c r="P799" s="231">
        <f>O799*H799</f>
        <v>0</v>
      </c>
      <c r="Q799" s="231">
        <v>0.00013999999999999999</v>
      </c>
      <c r="R799" s="231">
        <f>Q799*H799</f>
        <v>0.0018199999999999998</v>
      </c>
      <c r="S799" s="231">
        <v>0</v>
      </c>
      <c r="T799" s="232">
        <f>S799*H799</f>
        <v>0</v>
      </c>
      <c r="AR799" s="233" t="s">
        <v>258</v>
      </c>
      <c r="AT799" s="233" t="s">
        <v>148</v>
      </c>
      <c r="AU799" s="233" t="s">
        <v>87</v>
      </c>
      <c r="AY799" s="16" t="s">
        <v>145</v>
      </c>
      <c r="BE799" s="234">
        <f>IF(N799="základní",J799,0)</f>
        <v>0</v>
      </c>
      <c r="BF799" s="234">
        <f>IF(N799="snížená",J799,0)</f>
        <v>0</v>
      </c>
      <c r="BG799" s="234">
        <f>IF(N799="zákl. přenesená",J799,0)</f>
        <v>0</v>
      </c>
      <c r="BH799" s="234">
        <f>IF(N799="sníž. přenesená",J799,0)</f>
        <v>0</v>
      </c>
      <c r="BI799" s="234">
        <f>IF(N799="nulová",J799,0)</f>
        <v>0</v>
      </c>
      <c r="BJ799" s="16" t="s">
        <v>8</v>
      </c>
      <c r="BK799" s="234">
        <f>ROUND(I799*H799,0)</f>
        <v>0</v>
      </c>
      <c r="BL799" s="16" t="s">
        <v>258</v>
      </c>
      <c r="BM799" s="233" t="s">
        <v>742</v>
      </c>
    </row>
    <row r="800" s="1" customFormat="1">
      <c r="B800" s="37"/>
      <c r="C800" s="38"/>
      <c r="D800" s="235" t="s">
        <v>155</v>
      </c>
      <c r="E800" s="38"/>
      <c r="F800" s="236" t="s">
        <v>743</v>
      </c>
      <c r="G800" s="38"/>
      <c r="H800" s="38"/>
      <c r="I800" s="138"/>
      <c r="J800" s="38"/>
      <c r="K800" s="38"/>
      <c r="L800" s="42"/>
      <c r="M800" s="237"/>
      <c r="N800" s="85"/>
      <c r="O800" s="85"/>
      <c r="P800" s="85"/>
      <c r="Q800" s="85"/>
      <c r="R800" s="85"/>
      <c r="S800" s="85"/>
      <c r="T800" s="86"/>
      <c r="AT800" s="16" t="s">
        <v>155</v>
      </c>
      <c r="AU800" s="16" t="s">
        <v>87</v>
      </c>
    </row>
    <row r="801" s="12" customFormat="1">
      <c r="B801" s="238"/>
      <c r="C801" s="239"/>
      <c r="D801" s="235" t="s">
        <v>157</v>
      </c>
      <c r="E801" s="240" t="s">
        <v>1</v>
      </c>
      <c r="F801" s="241" t="s">
        <v>732</v>
      </c>
      <c r="G801" s="239"/>
      <c r="H801" s="240" t="s">
        <v>1</v>
      </c>
      <c r="I801" s="242"/>
      <c r="J801" s="239"/>
      <c r="K801" s="239"/>
      <c r="L801" s="243"/>
      <c r="M801" s="244"/>
      <c r="N801" s="245"/>
      <c r="O801" s="245"/>
      <c r="P801" s="245"/>
      <c r="Q801" s="245"/>
      <c r="R801" s="245"/>
      <c r="S801" s="245"/>
      <c r="T801" s="246"/>
      <c r="AT801" s="247" t="s">
        <v>157</v>
      </c>
      <c r="AU801" s="247" t="s">
        <v>87</v>
      </c>
      <c r="AV801" s="12" t="s">
        <v>8</v>
      </c>
      <c r="AW801" s="12" t="s">
        <v>33</v>
      </c>
      <c r="AX801" s="12" t="s">
        <v>78</v>
      </c>
      <c r="AY801" s="247" t="s">
        <v>145</v>
      </c>
    </row>
    <row r="802" s="12" customFormat="1">
      <c r="B802" s="238"/>
      <c r="C802" s="239"/>
      <c r="D802" s="235" t="s">
        <v>157</v>
      </c>
      <c r="E802" s="240" t="s">
        <v>1</v>
      </c>
      <c r="F802" s="241" t="s">
        <v>196</v>
      </c>
      <c r="G802" s="239"/>
      <c r="H802" s="240" t="s">
        <v>1</v>
      </c>
      <c r="I802" s="242"/>
      <c r="J802" s="239"/>
      <c r="K802" s="239"/>
      <c r="L802" s="243"/>
      <c r="M802" s="244"/>
      <c r="N802" s="245"/>
      <c r="O802" s="245"/>
      <c r="P802" s="245"/>
      <c r="Q802" s="245"/>
      <c r="R802" s="245"/>
      <c r="S802" s="245"/>
      <c r="T802" s="246"/>
      <c r="AT802" s="247" t="s">
        <v>157</v>
      </c>
      <c r="AU802" s="247" t="s">
        <v>87</v>
      </c>
      <c r="AV802" s="12" t="s">
        <v>8</v>
      </c>
      <c r="AW802" s="12" t="s">
        <v>33</v>
      </c>
      <c r="AX802" s="12" t="s">
        <v>78</v>
      </c>
      <c r="AY802" s="247" t="s">
        <v>145</v>
      </c>
    </row>
    <row r="803" s="13" customFormat="1">
      <c r="B803" s="248"/>
      <c r="C803" s="249"/>
      <c r="D803" s="235" t="s">
        <v>157</v>
      </c>
      <c r="E803" s="250" t="s">
        <v>1</v>
      </c>
      <c r="F803" s="251" t="s">
        <v>238</v>
      </c>
      <c r="G803" s="249"/>
      <c r="H803" s="252">
        <v>13</v>
      </c>
      <c r="I803" s="253"/>
      <c r="J803" s="249"/>
      <c r="K803" s="249"/>
      <c r="L803" s="254"/>
      <c r="M803" s="255"/>
      <c r="N803" s="256"/>
      <c r="O803" s="256"/>
      <c r="P803" s="256"/>
      <c r="Q803" s="256"/>
      <c r="R803" s="256"/>
      <c r="S803" s="256"/>
      <c r="T803" s="257"/>
      <c r="AT803" s="258" t="s">
        <v>157</v>
      </c>
      <c r="AU803" s="258" t="s">
        <v>87</v>
      </c>
      <c r="AV803" s="13" t="s">
        <v>87</v>
      </c>
      <c r="AW803" s="13" t="s">
        <v>33</v>
      </c>
      <c r="AX803" s="13" t="s">
        <v>78</v>
      </c>
      <c r="AY803" s="258" t="s">
        <v>145</v>
      </c>
    </row>
    <row r="804" s="14" customFormat="1">
      <c r="B804" s="259"/>
      <c r="C804" s="260"/>
      <c r="D804" s="235" t="s">
        <v>157</v>
      </c>
      <c r="E804" s="261" t="s">
        <v>1</v>
      </c>
      <c r="F804" s="262" t="s">
        <v>161</v>
      </c>
      <c r="G804" s="260"/>
      <c r="H804" s="263">
        <v>13</v>
      </c>
      <c r="I804" s="264"/>
      <c r="J804" s="260"/>
      <c r="K804" s="260"/>
      <c r="L804" s="265"/>
      <c r="M804" s="266"/>
      <c r="N804" s="267"/>
      <c r="O804" s="267"/>
      <c r="P804" s="267"/>
      <c r="Q804" s="267"/>
      <c r="R804" s="267"/>
      <c r="S804" s="267"/>
      <c r="T804" s="268"/>
      <c r="AT804" s="269" t="s">
        <v>157</v>
      </c>
      <c r="AU804" s="269" t="s">
        <v>87</v>
      </c>
      <c r="AV804" s="14" t="s">
        <v>153</v>
      </c>
      <c r="AW804" s="14" t="s">
        <v>33</v>
      </c>
      <c r="AX804" s="14" t="s">
        <v>8</v>
      </c>
      <c r="AY804" s="269" t="s">
        <v>145</v>
      </c>
    </row>
    <row r="805" s="1" customFormat="1" ht="36" customHeight="1">
      <c r="B805" s="37"/>
      <c r="C805" s="222" t="s">
        <v>744</v>
      </c>
      <c r="D805" s="222" t="s">
        <v>148</v>
      </c>
      <c r="E805" s="223" t="s">
        <v>745</v>
      </c>
      <c r="F805" s="224" t="s">
        <v>746</v>
      </c>
      <c r="G805" s="225" t="s">
        <v>151</v>
      </c>
      <c r="H805" s="226">
        <v>30</v>
      </c>
      <c r="I805" s="227"/>
      <c r="J805" s="228">
        <f>ROUND(I805*H805,0)</f>
        <v>0</v>
      </c>
      <c r="K805" s="224" t="s">
        <v>1</v>
      </c>
      <c r="L805" s="42"/>
      <c r="M805" s="229" t="s">
        <v>1</v>
      </c>
      <c r="N805" s="230" t="s">
        <v>43</v>
      </c>
      <c r="O805" s="85"/>
      <c r="P805" s="231">
        <f>O805*H805</f>
        <v>0</v>
      </c>
      <c r="Q805" s="231">
        <v>0.00013999999999999999</v>
      </c>
      <c r="R805" s="231">
        <f>Q805*H805</f>
        <v>0.0041999999999999997</v>
      </c>
      <c r="S805" s="231">
        <v>0</v>
      </c>
      <c r="T805" s="232">
        <f>S805*H805</f>
        <v>0</v>
      </c>
      <c r="AR805" s="233" t="s">
        <v>258</v>
      </c>
      <c r="AT805" s="233" t="s">
        <v>148</v>
      </c>
      <c r="AU805" s="233" t="s">
        <v>87</v>
      </c>
      <c r="AY805" s="16" t="s">
        <v>145</v>
      </c>
      <c r="BE805" s="234">
        <f>IF(N805="základní",J805,0)</f>
        <v>0</v>
      </c>
      <c r="BF805" s="234">
        <f>IF(N805="snížená",J805,0)</f>
        <v>0</v>
      </c>
      <c r="BG805" s="234">
        <f>IF(N805="zákl. přenesená",J805,0)</f>
        <v>0</v>
      </c>
      <c r="BH805" s="234">
        <f>IF(N805="sníž. přenesená",J805,0)</f>
        <v>0</v>
      </c>
      <c r="BI805" s="234">
        <f>IF(N805="nulová",J805,0)</f>
        <v>0</v>
      </c>
      <c r="BJ805" s="16" t="s">
        <v>8</v>
      </c>
      <c r="BK805" s="234">
        <f>ROUND(I805*H805,0)</f>
        <v>0</v>
      </c>
      <c r="BL805" s="16" t="s">
        <v>258</v>
      </c>
      <c r="BM805" s="233" t="s">
        <v>747</v>
      </c>
    </row>
    <row r="806" s="1" customFormat="1">
      <c r="B806" s="37"/>
      <c r="C806" s="38"/>
      <c r="D806" s="235" t="s">
        <v>155</v>
      </c>
      <c r="E806" s="38"/>
      <c r="F806" s="236" t="s">
        <v>748</v>
      </c>
      <c r="G806" s="38"/>
      <c r="H806" s="38"/>
      <c r="I806" s="138"/>
      <c r="J806" s="38"/>
      <c r="K806" s="38"/>
      <c r="L806" s="42"/>
      <c r="M806" s="237"/>
      <c r="N806" s="85"/>
      <c r="O806" s="85"/>
      <c r="P806" s="85"/>
      <c r="Q806" s="85"/>
      <c r="R806" s="85"/>
      <c r="S806" s="85"/>
      <c r="T806" s="86"/>
      <c r="AT806" s="16" t="s">
        <v>155</v>
      </c>
      <c r="AU806" s="16" t="s">
        <v>87</v>
      </c>
    </row>
    <row r="807" s="12" customFormat="1">
      <c r="B807" s="238"/>
      <c r="C807" s="239"/>
      <c r="D807" s="235" t="s">
        <v>157</v>
      </c>
      <c r="E807" s="240" t="s">
        <v>1</v>
      </c>
      <c r="F807" s="241" t="s">
        <v>732</v>
      </c>
      <c r="G807" s="239"/>
      <c r="H807" s="240" t="s">
        <v>1</v>
      </c>
      <c r="I807" s="242"/>
      <c r="J807" s="239"/>
      <c r="K807" s="239"/>
      <c r="L807" s="243"/>
      <c r="M807" s="244"/>
      <c r="N807" s="245"/>
      <c r="O807" s="245"/>
      <c r="P807" s="245"/>
      <c r="Q807" s="245"/>
      <c r="R807" s="245"/>
      <c r="S807" s="245"/>
      <c r="T807" s="246"/>
      <c r="AT807" s="247" t="s">
        <v>157</v>
      </c>
      <c r="AU807" s="247" t="s">
        <v>87</v>
      </c>
      <c r="AV807" s="12" t="s">
        <v>8</v>
      </c>
      <c r="AW807" s="12" t="s">
        <v>33</v>
      </c>
      <c r="AX807" s="12" t="s">
        <v>78</v>
      </c>
      <c r="AY807" s="247" t="s">
        <v>145</v>
      </c>
    </row>
    <row r="808" s="12" customFormat="1">
      <c r="B808" s="238"/>
      <c r="C808" s="239"/>
      <c r="D808" s="235" t="s">
        <v>157</v>
      </c>
      <c r="E808" s="240" t="s">
        <v>1</v>
      </c>
      <c r="F808" s="241" t="s">
        <v>196</v>
      </c>
      <c r="G808" s="239"/>
      <c r="H808" s="240" t="s">
        <v>1</v>
      </c>
      <c r="I808" s="242"/>
      <c r="J808" s="239"/>
      <c r="K808" s="239"/>
      <c r="L808" s="243"/>
      <c r="M808" s="244"/>
      <c r="N808" s="245"/>
      <c r="O808" s="245"/>
      <c r="P808" s="245"/>
      <c r="Q808" s="245"/>
      <c r="R808" s="245"/>
      <c r="S808" s="245"/>
      <c r="T808" s="246"/>
      <c r="AT808" s="247" t="s">
        <v>157</v>
      </c>
      <c r="AU808" s="247" t="s">
        <v>87</v>
      </c>
      <c r="AV808" s="12" t="s">
        <v>8</v>
      </c>
      <c r="AW808" s="12" t="s">
        <v>33</v>
      </c>
      <c r="AX808" s="12" t="s">
        <v>78</v>
      </c>
      <c r="AY808" s="247" t="s">
        <v>145</v>
      </c>
    </row>
    <row r="809" s="13" customFormat="1">
      <c r="B809" s="248"/>
      <c r="C809" s="249"/>
      <c r="D809" s="235" t="s">
        <v>157</v>
      </c>
      <c r="E809" s="250" t="s">
        <v>1</v>
      </c>
      <c r="F809" s="251" t="s">
        <v>339</v>
      </c>
      <c r="G809" s="249"/>
      <c r="H809" s="252">
        <v>30</v>
      </c>
      <c r="I809" s="253"/>
      <c r="J809" s="249"/>
      <c r="K809" s="249"/>
      <c r="L809" s="254"/>
      <c r="M809" s="255"/>
      <c r="N809" s="256"/>
      <c r="O809" s="256"/>
      <c r="P809" s="256"/>
      <c r="Q809" s="256"/>
      <c r="R809" s="256"/>
      <c r="S809" s="256"/>
      <c r="T809" s="257"/>
      <c r="AT809" s="258" t="s">
        <v>157</v>
      </c>
      <c r="AU809" s="258" t="s">
        <v>87</v>
      </c>
      <c r="AV809" s="13" t="s">
        <v>87</v>
      </c>
      <c r="AW809" s="13" t="s">
        <v>33</v>
      </c>
      <c r="AX809" s="13" t="s">
        <v>78</v>
      </c>
      <c r="AY809" s="258" t="s">
        <v>145</v>
      </c>
    </row>
    <row r="810" s="14" customFormat="1">
      <c r="B810" s="259"/>
      <c r="C810" s="260"/>
      <c r="D810" s="235" t="s">
        <v>157</v>
      </c>
      <c r="E810" s="261" t="s">
        <v>1</v>
      </c>
      <c r="F810" s="262" t="s">
        <v>161</v>
      </c>
      <c r="G810" s="260"/>
      <c r="H810" s="263">
        <v>30</v>
      </c>
      <c r="I810" s="264"/>
      <c r="J810" s="260"/>
      <c r="K810" s="260"/>
      <c r="L810" s="265"/>
      <c r="M810" s="266"/>
      <c r="N810" s="267"/>
      <c r="O810" s="267"/>
      <c r="P810" s="267"/>
      <c r="Q810" s="267"/>
      <c r="R810" s="267"/>
      <c r="S810" s="267"/>
      <c r="T810" s="268"/>
      <c r="AT810" s="269" t="s">
        <v>157</v>
      </c>
      <c r="AU810" s="269" t="s">
        <v>87</v>
      </c>
      <c r="AV810" s="14" t="s">
        <v>153</v>
      </c>
      <c r="AW810" s="14" t="s">
        <v>33</v>
      </c>
      <c r="AX810" s="14" t="s">
        <v>8</v>
      </c>
      <c r="AY810" s="269" t="s">
        <v>145</v>
      </c>
    </row>
    <row r="811" s="1" customFormat="1" ht="24" customHeight="1">
      <c r="B811" s="37"/>
      <c r="C811" s="222" t="s">
        <v>749</v>
      </c>
      <c r="D811" s="222" t="s">
        <v>148</v>
      </c>
      <c r="E811" s="223" t="s">
        <v>750</v>
      </c>
      <c r="F811" s="224" t="s">
        <v>751</v>
      </c>
      <c r="G811" s="225" t="s">
        <v>342</v>
      </c>
      <c r="H811" s="226">
        <v>2.4140000000000001</v>
      </c>
      <c r="I811" s="227"/>
      <c r="J811" s="228">
        <f>ROUND(I811*H811,0)</f>
        <v>0</v>
      </c>
      <c r="K811" s="224" t="s">
        <v>152</v>
      </c>
      <c r="L811" s="42"/>
      <c r="M811" s="229" t="s">
        <v>1</v>
      </c>
      <c r="N811" s="230" t="s">
        <v>43</v>
      </c>
      <c r="O811" s="85"/>
      <c r="P811" s="231">
        <f>O811*H811</f>
        <v>0</v>
      </c>
      <c r="Q811" s="231">
        <v>0</v>
      </c>
      <c r="R811" s="231">
        <f>Q811*H811</f>
        <v>0</v>
      </c>
      <c r="S811" s="231">
        <v>0</v>
      </c>
      <c r="T811" s="232">
        <f>S811*H811</f>
        <v>0</v>
      </c>
      <c r="AR811" s="233" t="s">
        <v>258</v>
      </c>
      <c r="AT811" s="233" t="s">
        <v>148</v>
      </c>
      <c r="AU811" s="233" t="s">
        <v>87</v>
      </c>
      <c r="AY811" s="16" t="s">
        <v>145</v>
      </c>
      <c r="BE811" s="234">
        <f>IF(N811="základní",J811,0)</f>
        <v>0</v>
      </c>
      <c r="BF811" s="234">
        <f>IF(N811="snížená",J811,0)</f>
        <v>0</v>
      </c>
      <c r="BG811" s="234">
        <f>IF(N811="zákl. přenesená",J811,0)</f>
        <v>0</v>
      </c>
      <c r="BH811" s="234">
        <f>IF(N811="sníž. přenesená",J811,0)</f>
        <v>0</v>
      </c>
      <c r="BI811" s="234">
        <f>IF(N811="nulová",J811,0)</f>
        <v>0</v>
      </c>
      <c r="BJ811" s="16" t="s">
        <v>8</v>
      </c>
      <c r="BK811" s="234">
        <f>ROUND(I811*H811,0)</f>
        <v>0</v>
      </c>
      <c r="BL811" s="16" t="s">
        <v>258</v>
      </c>
      <c r="BM811" s="233" t="s">
        <v>752</v>
      </c>
    </row>
    <row r="812" s="1" customFormat="1">
      <c r="B812" s="37"/>
      <c r="C812" s="38"/>
      <c r="D812" s="235" t="s">
        <v>155</v>
      </c>
      <c r="E812" s="38"/>
      <c r="F812" s="236" t="s">
        <v>753</v>
      </c>
      <c r="G812" s="38"/>
      <c r="H812" s="38"/>
      <c r="I812" s="138"/>
      <c r="J812" s="38"/>
      <c r="K812" s="38"/>
      <c r="L812" s="42"/>
      <c r="M812" s="237"/>
      <c r="N812" s="85"/>
      <c r="O812" s="85"/>
      <c r="P812" s="85"/>
      <c r="Q812" s="85"/>
      <c r="R812" s="85"/>
      <c r="S812" s="85"/>
      <c r="T812" s="86"/>
      <c r="AT812" s="16" t="s">
        <v>155</v>
      </c>
      <c r="AU812" s="16" t="s">
        <v>87</v>
      </c>
    </row>
    <row r="813" s="11" customFormat="1" ht="22.8" customHeight="1">
      <c r="B813" s="206"/>
      <c r="C813" s="207"/>
      <c r="D813" s="208" t="s">
        <v>77</v>
      </c>
      <c r="E813" s="220" t="s">
        <v>754</v>
      </c>
      <c r="F813" s="220" t="s">
        <v>755</v>
      </c>
      <c r="G813" s="207"/>
      <c r="H813" s="207"/>
      <c r="I813" s="210"/>
      <c r="J813" s="221">
        <f>BK813</f>
        <v>0</v>
      </c>
      <c r="K813" s="207"/>
      <c r="L813" s="212"/>
      <c r="M813" s="213"/>
      <c r="N813" s="214"/>
      <c r="O813" s="214"/>
      <c r="P813" s="215">
        <f>SUM(P814:P818)</f>
        <v>0</v>
      </c>
      <c r="Q813" s="214"/>
      <c r="R813" s="215">
        <f>SUM(R814:R818)</f>
        <v>0</v>
      </c>
      <c r="S813" s="214"/>
      <c r="T813" s="216">
        <f>SUM(T814:T818)</f>
        <v>0.23999999999999999</v>
      </c>
      <c r="AR813" s="217" t="s">
        <v>87</v>
      </c>
      <c r="AT813" s="218" t="s">
        <v>77</v>
      </c>
      <c r="AU813" s="218" t="s">
        <v>8</v>
      </c>
      <c r="AY813" s="217" t="s">
        <v>145</v>
      </c>
      <c r="BK813" s="219">
        <f>SUM(BK814:BK818)</f>
        <v>0</v>
      </c>
    </row>
    <row r="814" s="1" customFormat="1" ht="16.5" customHeight="1">
      <c r="B814" s="37"/>
      <c r="C814" s="222" t="s">
        <v>756</v>
      </c>
      <c r="D814" s="222" t="s">
        <v>148</v>
      </c>
      <c r="E814" s="223" t="s">
        <v>757</v>
      </c>
      <c r="F814" s="224" t="s">
        <v>758</v>
      </c>
      <c r="G814" s="225" t="s">
        <v>168</v>
      </c>
      <c r="H814" s="226">
        <v>12</v>
      </c>
      <c r="I814" s="227"/>
      <c r="J814" s="228">
        <f>ROUND(I814*H814,0)</f>
        <v>0</v>
      </c>
      <c r="K814" s="224" t="s">
        <v>152</v>
      </c>
      <c r="L814" s="42"/>
      <c r="M814" s="229" t="s">
        <v>1</v>
      </c>
      <c r="N814" s="230" t="s">
        <v>43</v>
      </c>
      <c r="O814" s="85"/>
      <c r="P814" s="231">
        <f>O814*H814</f>
        <v>0</v>
      </c>
      <c r="Q814" s="231">
        <v>0</v>
      </c>
      <c r="R814" s="231">
        <f>Q814*H814</f>
        <v>0</v>
      </c>
      <c r="S814" s="231">
        <v>0.02</v>
      </c>
      <c r="T814" s="232">
        <f>S814*H814</f>
        <v>0.23999999999999999</v>
      </c>
      <c r="AR814" s="233" t="s">
        <v>258</v>
      </c>
      <c r="AT814" s="233" t="s">
        <v>148</v>
      </c>
      <c r="AU814" s="233" t="s">
        <v>87</v>
      </c>
      <c r="AY814" s="16" t="s">
        <v>145</v>
      </c>
      <c r="BE814" s="234">
        <f>IF(N814="základní",J814,0)</f>
        <v>0</v>
      </c>
      <c r="BF814" s="234">
        <f>IF(N814="snížená",J814,0)</f>
        <v>0</v>
      </c>
      <c r="BG814" s="234">
        <f>IF(N814="zákl. přenesená",J814,0)</f>
        <v>0</v>
      </c>
      <c r="BH814" s="234">
        <f>IF(N814="sníž. přenesená",J814,0)</f>
        <v>0</v>
      </c>
      <c r="BI814" s="234">
        <f>IF(N814="nulová",J814,0)</f>
        <v>0</v>
      </c>
      <c r="BJ814" s="16" t="s">
        <v>8</v>
      </c>
      <c r="BK814" s="234">
        <f>ROUND(I814*H814,0)</f>
        <v>0</v>
      </c>
      <c r="BL814" s="16" t="s">
        <v>258</v>
      </c>
      <c r="BM814" s="233" t="s">
        <v>759</v>
      </c>
    </row>
    <row r="815" s="1" customFormat="1">
      <c r="B815" s="37"/>
      <c r="C815" s="38"/>
      <c r="D815" s="235" t="s">
        <v>155</v>
      </c>
      <c r="E815" s="38"/>
      <c r="F815" s="236" t="s">
        <v>758</v>
      </c>
      <c r="G815" s="38"/>
      <c r="H815" s="38"/>
      <c r="I815" s="138"/>
      <c r="J815" s="38"/>
      <c r="K815" s="38"/>
      <c r="L815" s="42"/>
      <c r="M815" s="237"/>
      <c r="N815" s="85"/>
      <c r="O815" s="85"/>
      <c r="P815" s="85"/>
      <c r="Q815" s="85"/>
      <c r="R815" s="85"/>
      <c r="S815" s="85"/>
      <c r="T815" s="86"/>
      <c r="AT815" s="16" t="s">
        <v>155</v>
      </c>
      <c r="AU815" s="16" t="s">
        <v>87</v>
      </c>
    </row>
    <row r="816" s="12" customFormat="1">
      <c r="B816" s="238"/>
      <c r="C816" s="239"/>
      <c r="D816" s="235" t="s">
        <v>157</v>
      </c>
      <c r="E816" s="240" t="s">
        <v>1</v>
      </c>
      <c r="F816" s="241" t="s">
        <v>387</v>
      </c>
      <c r="G816" s="239"/>
      <c r="H816" s="240" t="s">
        <v>1</v>
      </c>
      <c r="I816" s="242"/>
      <c r="J816" s="239"/>
      <c r="K816" s="239"/>
      <c r="L816" s="243"/>
      <c r="M816" s="244"/>
      <c r="N816" s="245"/>
      <c r="O816" s="245"/>
      <c r="P816" s="245"/>
      <c r="Q816" s="245"/>
      <c r="R816" s="245"/>
      <c r="S816" s="245"/>
      <c r="T816" s="246"/>
      <c r="AT816" s="247" t="s">
        <v>157</v>
      </c>
      <c r="AU816" s="247" t="s">
        <v>87</v>
      </c>
      <c r="AV816" s="12" t="s">
        <v>8</v>
      </c>
      <c r="AW816" s="12" t="s">
        <v>33</v>
      </c>
      <c r="AX816" s="12" t="s">
        <v>78</v>
      </c>
      <c r="AY816" s="247" t="s">
        <v>145</v>
      </c>
    </row>
    <row r="817" s="13" customFormat="1">
      <c r="B817" s="248"/>
      <c r="C817" s="249"/>
      <c r="D817" s="235" t="s">
        <v>157</v>
      </c>
      <c r="E817" s="250" t="s">
        <v>1</v>
      </c>
      <c r="F817" s="251" t="s">
        <v>760</v>
      </c>
      <c r="G817" s="249"/>
      <c r="H817" s="252">
        <v>12</v>
      </c>
      <c r="I817" s="253"/>
      <c r="J817" s="249"/>
      <c r="K817" s="249"/>
      <c r="L817" s="254"/>
      <c r="M817" s="255"/>
      <c r="N817" s="256"/>
      <c r="O817" s="256"/>
      <c r="P817" s="256"/>
      <c r="Q817" s="256"/>
      <c r="R817" s="256"/>
      <c r="S817" s="256"/>
      <c r="T817" s="257"/>
      <c r="AT817" s="258" t="s">
        <v>157</v>
      </c>
      <c r="AU817" s="258" t="s">
        <v>87</v>
      </c>
      <c r="AV817" s="13" t="s">
        <v>87</v>
      </c>
      <c r="AW817" s="13" t="s">
        <v>33</v>
      </c>
      <c r="AX817" s="13" t="s">
        <v>78</v>
      </c>
      <c r="AY817" s="258" t="s">
        <v>145</v>
      </c>
    </row>
    <row r="818" s="14" customFormat="1">
      <c r="B818" s="259"/>
      <c r="C818" s="260"/>
      <c r="D818" s="235" t="s">
        <v>157</v>
      </c>
      <c r="E818" s="261" t="s">
        <v>1</v>
      </c>
      <c r="F818" s="262" t="s">
        <v>161</v>
      </c>
      <c r="G818" s="260"/>
      <c r="H818" s="263">
        <v>12</v>
      </c>
      <c r="I818" s="264"/>
      <c r="J818" s="260"/>
      <c r="K818" s="260"/>
      <c r="L818" s="265"/>
      <c r="M818" s="266"/>
      <c r="N818" s="267"/>
      <c r="O818" s="267"/>
      <c r="P818" s="267"/>
      <c r="Q818" s="267"/>
      <c r="R818" s="267"/>
      <c r="S818" s="267"/>
      <c r="T818" s="268"/>
      <c r="AT818" s="269" t="s">
        <v>157</v>
      </c>
      <c r="AU818" s="269" t="s">
        <v>87</v>
      </c>
      <c r="AV818" s="14" t="s">
        <v>153</v>
      </c>
      <c r="AW818" s="14" t="s">
        <v>33</v>
      </c>
      <c r="AX818" s="14" t="s">
        <v>8</v>
      </c>
      <c r="AY818" s="269" t="s">
        <v>145</v>
      </c>
    </row>
    <row r="819" s="11" customFormat="1" ht="22.8" customHeight="1">
      <c r="B819" s="206"/>
      <c r="C819" s="207"/>
      <c r="D819" s="208" t="s">
        <v>77</v>
      </c>
      <c r="E819" s="220" t="s">
        <v>761</v>
      </c>
      <c r="F819" s="220" t="s">
        <v>762</v>
      </c>
      <c r="G819" s="207"/>
      <c r="H819" s="207"/>
      <c r="I819" s="210"/>
      <c r="J819" s="221">
        <f>BK819</f>
        <v>0</v>
      </c>
      <c r="K819" s="207"/>
      <c r="L819" s="212"/>
      <c r="M819" s="213"/>
      <c r="N819" s="214"/>
      <c r="O819" s="214"/>
      <c r="P819" s="215">
        <f>SUM(P820:P874)</f>
        <v>0</v>
      </c>
      <c r="Q819" s="214"/>
      <c r="R819" s="215">
        <f>SUM(R820:R874)</f>
        <v>0.02409735</v>
      </c>
      <c r="S819" s="214"/>
      <c r="T819" s="216">
        <f>SUM(T820:T874)</f>
        <v>0</v>
      </c>
      <c r="AR819" s="217" t="s">
        <v>87</v>
      </c>
      <c r="AT819" s="218" t="s">
        <v>77</v>
      </c>
      <c r="AU819" s="218" t="s">
        <v>8</v>
      </c>
      <c r="AY819" s="217" t="s">
        <v>145</v>
      </c>
      <c r="BK819" s="219">
        <f>SUM(BK820:BK874)</f>
        <v>0</v>
      </c>
    </row>
    <row r="820" s="1" customFormat="1" ht="24" customHeight="1">
      <c r="B820" s="37"/>
      <c r="C820" s="222" t="s">
        <v>763</v>
      </c>
      <c r="D820" s="222" t="s">
        <v>148</v>
      </c>
      <c r="E820" s="223" t="s">
        <v>764</v>
      </c>
      <c r="F820" s="224" t="s">
        <v>765</v>
      </c>
      <c r="G820" s="225" t="s">
        <v>168</v>
      </c>
      <c r="H820" s="226">
        <v>5.3899999999999997</v>
      </c>
      <c r="I820" s="227"/>
      <c r="J820" s="228">
        <f>ROUND(I820*H820,0)</f>
        <v>0</v>
      </c>
      <c r="K820" s="224" t="s">
        <v>152</v>
      </c>
      <c r="L820" s="42"/>
      <c r="M820" s="229" t="s">
        <v>1</v>
      </c>
      <c r="N820" s="230" t="s">
        <v>43</v>
      </c>
      <c r="O820" s="85"/>
      <c r="P820" s="231">
        <f>O820*H820</f>
        <v>0</v>
      </c>
      <c r="Q820" s="231">
        <v>0.0028</v>
      </c>
      <c r="R820" s="231">
        <f>Q820*H820</f>
        <v>0.015092</v>
      </c>
      <c r="S820" s="231">
        <v>0</v>
      </c>
      <c r="T820" s="232">
        <f>S820*H820</f>
        <v>0</v>
      </c>
      <c r="AR820" s="233" t="s">
        <v>258</v>
      </c>
      <c r="AT820" s="233" t="s">
        <v>148</v>
      </c>
      <c r="AU820" s="233" t="s">
        <v>87</v>
      </c>
      <c r="AY820" s="16" t="s">
        <v>145</v>
      </c>
      <c r="BE820" s="234">
        <f>IF(N820="základní",J820,0)</f>
        <v>0</v>
      </c>
      <c r="BF820" s="234">
        <f>IF(N820="snížená",J820,0)</f>
        <v>0</v>
      </c>
      <c r="BG820" s="234">
        <f>IF(N820="zákl. přenesená",J820,0)</f>
        <v>0</v>
      </c>
      <c r="BH820" s="234">
        <f>IF(N820="sníž. přenesená",J820,0)</f>
        <v>0</v>
      </c>
      <c r="BI820" s="234">
        <f>IF(N820="nulová",J820,0)</f>
        <v>0</v>
      </c>
      <c r="BJ820" s="16" t="s">
        <v>8</v>
      </c>
      <c r="BK820" s="234">
        <f>ROUND(I820*H820,0)</f>
        <v>0</v>
      </c>
      <c r="BL820" s="16" t="s">
        <v>258</v>
      </c>
      <c r="BM820" s="233" t="s">
        <v>766</v>
      </c>
    </row>
    <row r="821" s="1" customFormat="1">
      <c r="B821" s="37"/>
      <c r="C821" s="38"/>
      <c r="D821" s="235" t="s">
        <v>155</v>
      </c>
      <c r="E821" s="38"/>
      <c r="F821" s="236" t="s">
        <v>767</v>
      </c>
      <c r="G821" s="38"/>
      <c r="H821" s="38"/>
      <c r="I821" s="138"/>
      <c r="J821" s="38"/>
      <c r="K821" s="38"/>
      <c r="L821" s="42"/>
      <c r="M821" s="237"/>
      <c r="N821" s="85"/>
      <c r="O821" s="85"/>
      <c r="P821" s="85"/>
      <c r="Q821" s="85"/>
      <c r="R821" s="85"/>
      <c r="S821" s="85"/>
      <c r="T821" s="86"/>
      <c r="AT821" s="16" t="s">
        <v>155</v>
      </c>
      <c r="AU821" s="16" t="s">
        <v>87</v>
      </c>
    </row>
    <row r="822" s="12" customFormat="1">
      <c r="B822" s="238"/>
      <c r="C822" s="239"/>
      <c r="D822" s="235" t="s">
        <v>157</v>
      </c>
      <c r="E822" s="240" t="s">
        <v>1</v>
      </c>
      <c r="F822" s="241" t="s">
        <v>158</v>
      </c>
      <c r="G822" s="239"/>
      <c r="H822" s="240" t="s">
        <v>1</v>
      </c>
      <c r="I822" s="242"/>
      <c r="J822" s="239"/>
      <c r="K822" s="239"/>
      <c r="L822" s="243"/>
      <c r="M822" s="244"/>
      <c r="N822" s="245"/>
      <c r="O822" s="245"/>
      <c r="P822" s="245"/>
      <c r="Q822" s="245"/>
      <c r="R822" s="245"/>
      <c r="S822" s="245"/>
      <c r="T822" s="246"/>
      <c r="AT822" s="247" t="s">
        <v>157</v>
      </c>
      <c r="AU822" s="247" t="s">
        <v>87</v>
      </c>
      <c r="AV822" s="12" t="s">
        <v>8</v>
      </c>
      <c r="AW822" s="12" t="s">
        <v>33</v>
      </c>
      <c r="AX822" s="12" t="s">
        <v>78</v>
      </c>
      <c r="AY822" s="247" t="s">
        <v>145</v>
      </c>
    </row>
    <row r="823" s="12" customFormat="1">
      <c r="B823" s="238"/>
      <c r="C823" s="239"/>
      <c r="D823" s="235" t="s">
        <v>157</v>
      </c>
      <c r="E823" s="240" t="s">
        <v>1</v>
      </c>
      <c r="F823" s="241" t="s">
        <v>768</v>
      </c>
      <c r="G823" s="239"/>
      <c r="H823" s="240" t="s">
        <v>1</v>
      </c>
      <c r="I823" s="242"/>
      <c r="J823" s="239"/>
      <c r="K823" s="239"/>
      <c r="L823" s="243"/>
      <c r="M823" s="244"/>
      <c r="N823" s="245"/>
      <c r="O823" s="245"/>
      <c r="P823" s="245"/>
      <c r="Q823" s="245"/>
      <c r="R823" s="245"/>
      <c r="S823" s="245"/>
      <c r="T823" s="246"/>
      <c r="AT823" s="247" t="s">
        <v>157</v>
      </c>
      <c r="AU823" s="247" t="s">
        <v>87</v>
      </c>
      <c r="AV823" s="12" t="s">
        <v>8</v>
      </c>
      <c r="AW823" s="12" t="s">
        <v>33</v>
      </c>
      <c r="AX823" s="12" t="s">
        <v>78</v>
      </c>
      <c r="AY823" s="247" t="s">
        <v>145</v>
      </c>
    </row>
    <row r="824" s="12" customFormat="1">
      <c r="B824" s="238"/>
      <c r="C824" s="239"/>
      <c r="D824" s="235" t="s">
        <v>157</v>
      </c>
      <c r="E824" s="240" t="s">
        <v>1</v>
      </c>
      <c r="F824" s="241" t="s">
        <v>205</v>
      </c>
      <c r="G824" s="239"/>
      <c r="H824" s="240" t="s">
        <v>1</v>
      </c>
      <c r="I824" s="242"/>
      <c r="J824" s="239"/>
      <c r="K824" s="239"/>
      <c r="L824" s="243"/>
      <c r="M824" s="244"/>
      <c r="N824" s="245"/>
      <c r="O824" s="245"/>
      <c r="P824" s="245"/>
      <c r="Q824" s="245"/>
      <c r="R824" s="245"/>
      <c r="S824" s="245"/>
      <c r="T824" s="246"/>
      <c r="AT824" s="247" t="s">
        <v>157</v>
      </c>
      <c r="AU824" s="247" t="s">
        <v>87</v>
      </c>
      <c r="AV824" s="12" t="s">
        <v>8</v>
      </c>
      <c r="AW824" s="12" t="s">
        <v>33</v>
      </c>
      <c r="AX824" s="12" t="s">
        <v>78</v>
      </c>
      <c r="AY824" s="247" t="s">
        <v>145</v>
      </c>
    </row>
    <row r="825" s="13" customFormat="1">
      <c r="B825" s="248"/>
      <c r="C825" s="249"/>
      <c r="D825" s="235" t="s">
        <v>157</v>
      </c>
      <c r="E825" s="250" t="s">
        <v>1</v>
      </c>
      <c r="F825" s="251" t="s">
        <v>452</v>
      </c>
      <c r="G825" s="249"/>
      <c r="H825" s="252">
        <v>1.23</v>
      </c>
      <c r="I825" s="253"/>
      <c r="J825" s="249"/>
      <c r="K825" s="249"/>
      <c r="L825" s="254"/>
      <c r="M825" s="255"/>
      <c r="N825" s="256"/>
      <c r="O825" s="256"/>
      <c r="P825" s="256"/>
      <c r="Q825" s="256"/>
      <c r="R825" s="256"/>
      <c r="S825" s="256"/>
      <c r="T825" s="257"/>
      <c r="AT825" s="258" t="s">
        <v>157</v>
      </c>
      <c r="AU825" s="258" t="s">
        <v>87</v>
      </c>
      <c r="AV825" s="13" t="s">
        <v>87</v>
      </c>
      <c r="AW825" s="13" t="s">
        <v>33</v>
      </c>
      <c r="AX825" s="13" t="s">
        <v>78</v>
      </c>
      <c r="AY825" s="258" t="s">
        <v>145</v>
      </c>
    </row>
    <row r="826" s="12" customFormat="1">
      <c r="B826" s="238"/>
      <c r="C826" s="239"/>
      <c r="D826" s="235" t="s">
        <v>157</v>
      </c>
      <c r="E826" s="240" t="s">
        <v>1</v>
      </c>
      <c r="F826" s="241" t="s">
        <v>198</v>
      </c>
      <c r="G826" s="239"/>
      <c r="H826" s="240" t="s">
        <v>1</v>
      </c>
      <c r="I826" s="242"/>
      <c r="J826" s="239"/>
      <c r="K826" s="239"/>
      <c r="L826" s="243"/>
      <c r="M826" s="244"/>
      <c r="N826" s="245"/>
      <c r="O826" s="245"/>
      <c r="P826" s="245"/>
      <c r="Q826" s="245"/>
      <c r="R826" s="245"/>
      <c r="S826" s="245"/>
      <c r="T826" s="246"/>
      <c r="AT826" s="247" t="s">
        <v>157</v>
      </c>
      <c r="AU826" s="247" t="s">
        <v>87</v>
      </c>
      <c r="AV826" s="12" t="s">
        <v>8</v>
      </c>
      <c r="AW826" s="12" t="s">
        <v>33</v>
      </c>
      <c r="AX826" s="12" t="s">
        <v>78</v>
      </c>
      <c r="AY826" s="247" t="s">
        <v>145</v>
      </c>
    </row>
    <row r="827" s="13" customFormat="1">
      <c r="B827" s="248"/>
      <c r="C827" s="249"/>
      <c r="D827" s="235" t="s">
        <v>157</v>
      </c>
      <c r="E827" s="250" t="s">
        <v>1</v>
      </c>
      <c r="F827" s="251" t="s">
        <v>455</v>
      </c>
      <c r="G827" s="249"/>
      <c r="H827" s="252">
        <v>1.27</v>
      </c>
      <c r="I827" s="253"/>
      <c r="J827" s="249"/>
      <c r="K827" s="249"/>
      <c r="L827" s="254"/>
      <c r="M827" s="255"/>
      <c r="N827" s="256"/>
      <c r="O827" s="256"/>
      <c r="P827" s="256"/>
      <c r="Q827" s="256"/>
      <c r="R827" s="256"/>
      <c r="S827" s="256"/>
      <c r="T827" s="257"/>
      <c r="AT827" s="258" t="s">
        <v>157</v>
      </c>
      <c r="AU827" s="258" t="s">
        <v>87</v>
      </c>
      <c r="AV827" s="13" t="s">
        <v>87</v>
      </c>
      <c r="AW827" s="13" t="s">
        <v>33</v>
      </c>
      <c r="AX827" s="13" t="s">
        <v>78</v>
      </c>
      <c r="AY827" s="258" t="s">
        <v>145</v>
      </c>
    </row>
    <row r="828" s="12" customFormat="1">
      <c r="B828" s="238"/>
      <c r="C828" s="239"/>
      <c r="D828" s="235" t="s">
        <v>157</v>
      </c>
      <c r="E828" s="240" t="s">
        <v>1</v>
      </c>
      <c r="F828" s="241" t="s">
        <v>208</v>
      </c>
      <c r="G828" s="239"/>
      <c r="H828" s="240" t="s">
        <v>1</v>
      </c>
      <c r="I828" s="242"/>
      <c r="J828" s="239"/>
      <c r="K828" s="239"/>
      <c r="L828" s="243"/>
      <c r="M828" s="244"/>
      <c r="N828" s="245"/>
      <c r="O828" s="245"/>
      <c r="P828" s="245"/>
      <c r="Q828" s="245"/>
      <c r="R828" s="245"/>
      <c r="S828" s="245"/>
      <c r="T828" s="246"/>
      <c r="AT828" s="247" t="s">
        <v>157</v>
      </c>
      <c r="AU828" s="247" t="s">
        <v>87</v>
      </c>
      <c r="AV828" s="12" t="s">
        <v>8</v>
      </c>
      <c r="AW828" s="12" t="s">
        <v>33</v>
      </c>
      <c r="AX828" s="12" t="s">
        <v>78</v>
      </c>
      <c r="AY828" s="247" t="s">
        <v>145</v>
      </c>
    </row>
    <row r="829" s="13" customFormat="1">
      <c r="B829" s="248"/>
      <c r="C829" s="249"/>
      <c r="D829" s="235" t="s">
        <v>157</v>
      </c>
      <c r="E829" s="250" t="s">
        <v>1</v>
      </c>
      <c r="F829" s="251" t="s">
        <v>454</v>
      </c>
      <c r="G829" s="249"/>
      <c r="H829" s="252">
        <v>2.8900000000000001</v>
      </c>
      <c r="I829" s="253"/>
      <c r="J829" s="249"/>
      <c r="K829" s="249"/>
      <c r="L829" s="254"/>
      <c r="M829" s="255"/>
      <c r="N829" s="256"/>
      <c r="O829" s="256"/>
      <c r="P829" s="256"/>
      <c r="Q829" s="256"/>
      <c r="R829" s="256"/>
      <c r="S829" s="256"/>
      <c r="T829" s="257"/>
      <c r="AT829" s="258" t="s">
        <v>157</v>
      </c>
      <c r="AU829" s="258" t="s">
        <v>87</v>
      </c>
      <c r="AV829" s="13" t="s">
        <v>87</v>
      </c>
      <c r="AW829" s="13" t="s">
        <v>33</v>
      </c>
      <c r="AX829" s="13" t="s">
        <v>78</v>
      </c>
      <c r="AY829" s="258" t="s">
        <v>145</v>
      </c>
    </row>
    <row r="830" s="14" customFormat="1">
      <c r="B830" s="259"/>
      <c r="C830" s="260"/>
      <c r="D830" s="235" t="s">
        <v>157</v>
      </c>
      <c r="E830" s="261" t="s">
        <v>1</v>
      </c>
      <c r="F830" s="262" t="s">
        <v>161</v>
      </c>
      <c r="G830" s="260"/>
      <c r="H830" s="263">
        <v>5.3899999999999997</v>
      </c>
      <c r="I830" s="264"/>
      <c r="J830" s="260"/>
      <c r="K830" s="260"/>
      <c r="L830" s="265"/>
      <c r="M830" s="266"/>
      <c r="N830" s="267"/>
      <c r="O830" s="267"/>
      <c r="P830" s="267"/>
      <c r="Q830" s="267"/>
      <c r="R830" s="267"/>
      <c r="S830" s="267"/>
      <c r="T830" s="268"/>
      <c r="AT830" s="269" t="s">
        <v>157</v>
      </c>
      <c r="AU830" s="269" t="s">
        <v>87</v>
      </c>
      <c r="AV830" s="14" t="s">
        <v>153</v>
      </c>
      <c r="AW830" s="14" t="s">
        <v>33</v>
      </c>
      <c r="AX830" s="14" t="s">
        <v>8</v>
      </c>
      <c r="AY830" s="269" t="s">
        <v>145</v>
      </c>
    </row>
    <row r="831" s="1" customFormat="1" ht="60" customHeight="1">
      <c r="B831" s="37"/>
      <c r="C831" s="270" t="s">
        <v>769</v>
      </c>
      <c r="D831" s="270" t="s">
        <v>352</v>
      </c>
      <c r="E831" s="271" t="s">
        <v>770</v>
      </c>
      <c r="F831" s="272" t="s">
        <v>771</v>
      </c>
      <c r="G831" s="273" t="s">
        <v>151</v>
      </c>
      <c r="H831" s="274">
        <v>5.9290000000000003</v>
      </c>
      <c r="I831" s="275"/>
      <c r="J831" s="276">
        <f>ROUND(I831*H831,0)</f>
        <v>0</v>
      </c>
      <c r="K831" s="272" t="s">
        <v>1</v>
      </c>
      <c r="L831" s="277"/>
      <c r="M831" s="278" t="s">
        <v>1</v>
      </c>
      <c r="N831" s="279" t="s">
        <v>43</v>
      </c>
      <c r="O831" s="85"/>
      <c r="P831" s="231">
        <f>O831*H831</f>
        <v>0</v>
      </c>
      <c r="Q831" s="231">
        <v>0.00115</v>
      </c>
      <c r="R831" s="231">
        <f>Q831*H831</f>
        <v>0.0068183499999999999</v>
      </c>
      <c r="S831" s="231">
        <v>0</v>
      </c>
      <c r="T831" s="232">
        <f>S831*H831</f>
        <v>0</v>
      </c>
      <c r="AR831" s="233" t="s">
        <v>351</v>
      </c>
      <c r="AT831" s="233" t="s">
        <v>352</v>
      </c>
      <c r="AU831" s="233" t="s">
        <v>87</v>
      </c>
      <c r="AY831" s="16" t="s">
        <v>145</v>
      </c>
      <c r="BE831" s="234">
        <f>IF(N831="základní",J831,0)</f>
        <v>0</v>
      </c>
      <c r="BF831" s="234">
        <f>IF(N831="snížená",J831,0)</f>
        <v>0</v>
      </c>
      <c r="BG831" s="234">
        <f>IF(N831="zákl. přenesená",J831,0)</f>
        <v>0</v>
      </c>
      <c r="BH831" s="234">
        <f>IF(N831="sníž. přenesená",J831,0)</f>
        <v>0</v>
      </c>
      <c r="BI831" s="234">
        <f>IF(N831="nulová",J831,0)</f>
        <v>0</v>
      </c>
      <c r="BJ831" s="16" t="s">
        <v>8</v>
      </c>
      <c r="BK831" s="234">
        <f>ROUND(I831*H831,0)</f>
        <v>0</v>
      </c>
      <c r="BL831" s="16" t="s">
        <v>258</v>
      </c>
      <c r="BM831" s="233" t="s">
        <v>772</v>
      </c>
    </row>
    <row r="832" s="1" customFormat="1">
      <c r="B832" s="37"/>
      <c r="C832" s="38"/>
      <c r="D832" s="235" t="s">
        <v>155</v>
      </c>
      <c r="E832" s="38"/>
      <c r="F832" s="236" t="s">
        <v>773</v>
      </c>
      <c r="G832" s="38"/>
      <c r="H832" s="38"/>
      <c r="I832" s="138"/>
      <c r="J832" s="38"/>
      <c r="K832" s="38"/>
      <c r="L832" s="42"/>
      <c r="M832" s="237"/>
      <c r="N832" s="85"/>
      <c r="O832" s="85"/>
      <c r="P832" s="85"/>
      <c r="Q832" s="85"/>
      <c r="R832" s="85"/>
      <c r="S832" s="85"/>
      <c r="T832" s="86"/>
      <c r="AT832" s="16" t="s">
        <v>155</v>
      </c>
      <c r="AU832" s="16" t="s">
        <v>87</v>
      </c>
    </row>
    <row r="833" s="1" customFormat="1">
      <c r="B833" s="37"/>
      <c r="C833" s="38"/>
      <c r="D833" s="235" t="s">
        <v>429</v>
      </c>
      <c r="E833" s="38"/>
      <c r="F833" s="280" t="s">
        <v>774</v>
      </c>
      <c r="G833" s="38"/>
      <c r="H833" s="38"/>
      <c r="I833" s="138"/>
      <c r="J833" s="38"/>
      <c r="K833" s="38"/>
      <c r="L833" s="42"/>
      <c r="M833" s="237"/>
      <c r="N833" s="85"/>
      <c r="O833" s="85"/>
      <c r="P833" s="85"/>
      <c r="Q833" s="85"/>
      <c r="R833" s="85"/>
      <c r="S833" s="85"/>
      <c r="T833" s="86"/>
      <c r="AT833" s="16" t="s">
        <v>429</v>
      </c>
      <c r="AU833" s="16" t="s">
        <v>87</v>
      </c>
    </row>
    <row r="834" s="12" customFormat="1">
      <c r="B834" s="238"/>
      <c r="C834" s="239"/>
      <c r="D834" s="235" t="s">
        <v>157</v>
      </c>
      <c r="E834" s="240" t="s">
        <v>1</v>
      </c>
      <c r="F834" s="241" t="s">
        <v>158</v>
      </c>
      <c r="G834" s="239"/>
      <c r="H834" s="240" t="s">
        <v>1</v>
      </c>
      <c r="I834" s="242"/>
      <c r="J834" s="239"/>
      <c r="K834" s="239"/>
      <c r="L834" s="243"/>
      <c r="M834" s="244"/>
      <c r="N834" s="245"/>
      <c r="O834" s="245"/>
      <c r="P834" s="245"/>
      <c r="Q834" s="245"/>
      <c r="R834" s="245"/>
      <c r="S834" s="245"/>
      <c r="T834" s="246"/>
      <c r="AT834" s="247" t="s">
        <v>157</v>
      </c>
      <c r="AU834" s="247" t="s">
        <v>87</v>
      </c>
      <c r="AV834" s="12" t="s">
        <v>8</v>
      </c>
      <c r="AW834" s="12" t="s">
        <v>33</v>
      </c>
      <c r="AX834" s="12" t="s">
        <v>78</v>
      </c>
      <c r="AY834" s="247" t="s">
        <v>145</v>
      </c>
    </row>
    <row r="835" s="13" customFormat="1">
      <c r="B835" s="248"/>
      <c r="C835" s="249"/>
      <c r="D835" s="235" t="s">
        <v>157</v>
      </c>
      <c r="E835" s="250" t="s">
        <v>1</v>
      </c>
      <c r="F835" s="251" t="s">
        <v>775</v>
      </c>
      <c r="G835" s="249"/>
      <c r="H835" s="252">
        <v>5.3899999999999997</v>
      </c>
      <c r="I835" s="253"/>
      <c r="J835" s="249"/>
      <c r="K835" s="249"/>
      <c r="L835" s="254"/>
      <c r="M835" s="255"/>
      <c r="N835" s="256"/>
      <c r="O835" s="256"/>
      <c r="P835" s="256"/>
      <c r="Q835" s="256"/>
      <c r="R835" s="256"/>
      <c r="S835" s="256"/>
      <c r="T835" s="257"/>
      <c r="AT835" s="258" t="s">
        <v>157</v>
      </c>
      <c r="AU835" s="258" t="s">
        <v>87</v>
      </c>
      <c r="AV835" s="13" t="s">
        <v>87</v>
      </c>
      <c r="AW835" s="13" t="s">
        <v>33</v>
      </c>
      <c r="AX835" s="13" t="s">
        <v>78</v>
      </c>
      <c r="AY835" s="258" t="s">
        <v>145</v>
      </c>
    </row>
    <row r="836" s="14" customFormat="1">
      <c r="B836" s="259"/>
      <c r="C836" s="260"/>
      <c r="D836" s="235" t="s">
        <v>157</v>
      </c>
      <c r="E836" s="261" t="s">
        <v>1</v>
      </c>
      <c r="F836" s="262" t="s">
        <v>161</v>
      </c>
      <c r="G836" s="260"/>
      <c r="H836" s="263">
        <v>5.3899999999999997</v>
      </c>
      <c r="I836" s="264"/>
      <c r="J836" s="260"/>
      <c r="K836" s="260"/>
      <c r="L836" s="265"/>
      <c r="M836" s="266"/>
      <c r="N836" s="267"/>
      <c r="O836" s="267"/>
      <c r="P836" s="267"/>
      <c r="Q836" s="267"/>
      <c r="R836" s="267"/>
      <c r="S836" s="267"/>
      <c r="T836" s="268"/>
      <c r="AT836" s="269" t="s">
        <v>157</v>
      </c>
      <c r="AU836" s="269" t="s">
        <v>87</v>
      </c>
      <c r="AV836" s="14" t="s">
        <v>153</v>
      </c>
      <c r="AW836" s="14" t="s">
        <v>33</v>
      </c>
      <c r="AX836" s="14" t="s">
        <v>8</v>
      </c>
      <c r="AY836" s="269" t="s">
        <v>145</v>
      </c>
    </row>
    <row r="837" s="13" customFormat="1">
      <c r="B837" s="248"/>
      <c r="C837" s="249"/>
      <c r="D837" s="235" t="s">
        <v>157</v>
      </c>
      <c r="E837" s="249"/>
      <c r="F837" s="251" t="s">
        <v>776</v>
      </c>
      <c r="G837" s="249"/>
      <c r="H837" s="252">
        <v>5.9290000000000003</v>
      </c>
      <c r="I837" s="253"/>
      <c r="J837" s="249"/>
      <c r="K837" s="249"/>
      <c r="L837" s="254"/>
      <c r="M837" s="255"/>
      <c r="N837" s="256"/>
      <c r="O837" s="256"/>
      <c r="P837" s="256"/>
      <c r="Q837" s="256"/>
      <c r="R837" s="256"/>
      <c r="S837" s="256"/>
      <c r="T837" s="257"/>
      <c r="AT837" s="258" t="s">
        <v>157</v>
      </c>
      <c r="AU837" s="258" t="s">
        <v>87</v>
      </c>
      <c r="AV837" s="13" t="s">
        <v>87</v>
      </c>
      <c r="AW837" s="13" t="s">
        <v>4</v>
      </c>
      <c r="AX837" s="13" t="s">
        <v>8</v>
      </c>
      <c r="AY837" s="258" t="s">
        <v>145</v>
      </c>
    </row>
    <row r="838" s="1" customFormat="1" ht="16.5" customHeight="1">
      <c r="B838" s="37"/>
      <c r="C838" s="222" t="s">
        <v>777</v>
      </c>
      <c r="D838" s="222" t="s">
        <v>148</v>
      </c>
      <c r="E838" s="223" t="s">
        <v>778</v>
      </c>
      <c r="F838" s="224" t="s">
        <v>779</v>
      </c>
      <c r="G838" s="225" t="s">
        <v>168</v>
      </c>
      <c r="H838" s="226">
        <v>5.3899999999999997</v>
      </c>
      <c r="I838" s="227"/>
      <c r="J838" s="228">
        <f>ROUND(I838*H838,0)</f>
        <v>0</v>
      </c>
      <c r="K838" s="224" t="s">
        <v>152</v>
      </c>
      <c r="L838" s="42"/>
      <c r="M838" s="229" t="s">
        <v>1</v>
      </c>
      <c r="N838" s="230" t="s">
        <v>43</v>
      </c>
      <c r="O838" s="85"/>
      <c r="P838" s="231">
        <f>O838*H838</f>
        <v>0</v>
      </c>
      <c r="Q838" s="231">
        <v>0</v>
      </c>
      <c r="R838" s="231">
        <f>Q838*H838</f>
        <v>0</v>
      </c>
      <c r="S838" s="231">
        <v>0</v>
      </c>
      <c r="T838" s="232">
        <f>S838*H838</f>
        <v>0</v>
      </c>
      <c r="AR838" s="233" t="s">
        <v>258</v>
      </c>
      <c r="AT838" s="233" t="s">
        <v>148</v>
      </c>
      <c r="AU838" s="233" t="s">
        <v>87</v>
      </c>
      <c r="AY838" s="16" t="s">
        <v>145</v>
      </c>
      <c r="BE838" s="234">
        <f>IF(N838="základní",J838,0)</f>
        <v>0</v>
      </c>
      <c r="BF838" s="234">
        <f>IF(N838="snížená",J838,0)</f>
        <v>0</v>
      </c>
      <c r="BG838" s="234">
        <f>IF(N838="zákl. přenesená",J838,0)</f>
        <v>0</v>
      </c>
      <c r="BH838" s="234">
        <f>IF(N838="sníž. přenesená",J838,0)</f>
        <v>0</v>
      </c>
      <c r="BI838" s="234">
        <f>IF(N838="nulová",J838,0)</f>
        <v>0</v>
      </c>
      <c r="BJ838" s="16" t="s">
        <v>8</v>
      </c>
      <c r="BK838" s="234">
        <f>ROUND(I838*H838,0)</f>
        <v>0</v>
      </c>
      <c r="BL838" s="16" t="s">
        <v>258</v>
      </c>
      <c r="BM838" s="233" t="s">
        <v>780</v>
      </c>
    </row>
    <row r="839" s="1" customFormat="1">
      <c r="B839" s="37"/>
      <c r="C839" s="38"/>
      <c r="D839" s="235" t="s">
        <v>155</v>
      </c>
      <c r="E839" s="38"/>
      <c r="F839" s="236" t="s">
        <v>781</v>
      </c>
      <c r="G839" s="38"/>
      <c r="H839" s="38"/>
      <c r="I839" s="138"/>
      <c r="J839" s="38"/>
      <c r="K839" s="38"/>
      <c r="L839" s="42"/>
      <c r="M839" s="237"/>
      <c r="N839" s="85"/>
      <c r="O839" s="85"/>
      <c r="P839" s="85"/>
      <c r="Q839" s="85"/>
      <c r="R839" s="85"/>
      <c r="S839" s="85"/>
      <c r="T839" s="86"/>
      <c r="AT839" s="16" t="s">
        <v>155</v>
      </c>
      <c r="AU839" s="16" t="s">
        <v>87</v>
      </c>
    </row>
    <row r="840" s="12" customFormat="1">
      <c r="B840" s="238"/>
      <c r="C840" s="239"/>
      <c r="D840" s="235" t="s">
        <v>157</v>
      </c>
      <c r="E840" s="240" t="s">
        <v>1</v>
      </c>
      <c r="F840" s="241" t="s">
        <v>158</v>
      </c>
      <c r="G840" s="239"/>
      <c r="H840" s="240" t="s">
        <v>1</v>
      </c>
      <c r="I840" s="242"/>
      <c r="J840" s="239"/>
      <c r="K840" s="239"/>
      <c r="L840" s="243"/>
      <c r="M840" s="244"/>
      <c r="N840" s="245"/>
      <c r="O840" s="245"/>
      <c r="P840" s="245"/>
      <c r="Q840" s="245"/>
      <c r="R840" s="245"/>
      <c r="S840" s="245"/>
      <c r="T840" s="246"/>
      <c r="AT840" s="247" t="s">
        <v>157</v>
      </c>
      <c r="AU840" s="247" t="s">
        <v>87</v>
      </c>
      <c r="AV840" s="12" t="s">
        <v>8</v>
      </c>
      <c r="AW840" s="12" t="s">
        <v>33</v>
      </c>
      <c r="AX840" s="12" t="s">
        <v>78</v>
      </c>
      <c r="AY840" s="247" t="s">
        <v>145</v>
      </c>
    </row>
    <row r="841" s="12" customFormat="1">
      <c r="B841" s="238"/>
      <c r="C841" s="239"/>
      <c r="D841" s="235" t="s">
        <v>157</v>
      </c>
      <c r="E841" s="240" t="s">
        <v>1</v>
      </c>
      <c r="F841" s="241" t="s">
        <v>205</v>
      </c>
      <c r="G841" s="239"/>
      <c r="H841" s="240" t="s">
        <v>1</v>
      </c>
      <c r="I841" s="242"/>
      <c r="J841" s="239"/>
      <c r="K841" s="239"/>
      <c r="L841" s="243"/>
      <c r="M841" s="244"/>
      <c r="N841" s="245"/>
      <c r="O841" s="245"/>
      <c r="P841" s="245"/>
      <c r="Q841" s="245"/>
      <c r="R841" s="245"/>
      <c r="S841" s="245"/>
      <c r="T841" s="246"/>
      <c r="AT841" s="247" t="s">
        <v>157</v>
      </c>
      <c r="AU841" s="247" t="s">
        <v>87</v>
      </c>
      <c r="AV841" s="12" t="s">
        <v>8</v>
      </c>
      <c r="AW841" s="12" t="s">
        <v>33</v>
      </c>
      <c r="AX841" s="12" t="s">
        <v>78</v>
      </c>
      <c r="AY841" s="247" t="s">
        <v>145</v>
      </c>
    </row>
    <row r="842" s="13" customFormat="1">
      <c r="B842" s="248"/>
      <c r="C842" s="249"/>
      <c r="D842" s="235" t="s">
        <v>157</v>
      </c>
      <c r="E842" s="250" t="s">
        <v>1</v>
      </c>
      <c r="F842" s="251" t="s">
        <v>452</v>
      </c>
      <c r="G842" s="249"/>
      <c r="H842" s="252">
        <v>1.23</v>
      </c>
      <c r="I842" s="253"/>
      <c r="J842" s="249"/>
      <c r="K842" s="249"/>
      <c r="L842" s="254"/>
      <c r="M842" s="255"/>
      <c r="N842" s="256"/>
      <c r="O842" s="256"/>
      <c r="P842" s="256"/>
      <c r="Q842" s="256"/>
      <c r="R842" s="256"/>
      <c r="S842" s="256"/>
      <c r="T842" s="257"/>
      <c r="AT842" s="258" t="s">
        <v>157</v>
      </c>
      <c r="AU842" s="258" t="s">
        <v>87</v>
      </c>
      <c r="AV842" s="13" t="s">
        <v>87</v>
      </c>
      <c r="AW842" s="13" t="s">
        <v>33</v>
      </c>
      <c r="AX842" s="13" t="s">
        <v>78</v>
      </c>
      <c r="AY842" s="258" t="s">
        <v>145</v>
      </c>
    </row>
    <row r="843" s="12" customFormat="1">
      <c r="B843" s="238"/>
      <c r="C843" s="239"/>
      <c r="D843" s="235" t="s">
        <v>157</v>
      </c>
      <c r="E843" s="240" t="s">
        <v>1</v>
      </c>
      <c r="F843" s="241" t="s">
        <v>198</v>
      </c>
      <c r="G843" s="239"/>
      <c r="H843" s="240" t="s">
        <v>1</v>
      </c>
      <c r="I843" s="242"/>
      <c r="J843" s="239"/>
      <c r="K843" s="239"/>
      <c r="L843" s="243"/>
      <c r="M843" s="244"/>
      <c r="N843" s="245"/>
      <c r="O843" s="245"/>
      <c r="P843" s="245"/>
      <c r="Q843" s="245"/>
      <c r="R843" s="245"/>
      <c r="S843" s="245"/>
      <c r="T843" s="246"/>
      <c r="AT843" s="247" t="s">
        <v>157</v>
      </c>
      <c r="AU843" s="247" t="s">
        <v>87</v>
      </c>
      <c r="AV843" s="12" t="s">
        <v>8</v>
      </c>
      <c r="AW843" s="12" t="s">
        <v>33</v>
      </c>
      <c r="AX843" s="12" t="s">
        <v>78</v>
      </c>
      <c r="AY843" s="247" t="s">
        <v>145</v>
      </c>
    </row>
    <row r="844" s="13" customFormat="1">
      <c r="B844" s="248"/>
      <c r="C844" s="249"/>
      <c r="D844" s="235" t="s">
        <v>157</v>
      </c>
      <c r="E844" s="250" t="s">
        <v>1</v>
      </c>
      <c r="F844" s="251" t="s">
        <v>455</v>
      </c>
      <c r="G844" s="249"/>
      <c r="H844" s="252">
        <v>1.27</v>
      </c>
      <c r="I844" s="253"/>
      <c r="J844" s="249"/>
      <c r="K844" s="249"/>
      <c r="L844" s="254"/>
      <c r="M844" s="255"/>
      <c r="N844" s="256"/>
      <c r="O844" s="256"/>
      <c r="P844" s="256"/>
      <c r="Q844" s="256"/>
      <c r="R844" s="256"/>
      <c r="S844" s="256"/>
      <c r="T844" s="257"/>
      <c r="AT844" s="258" t="s">
        <v>157</v>
      </c>
      <c r="AU844" s="258" t="s">
        <v>87</v>
      </c>
      <c r="AV844" s="13" t="s">
        <v>87</v>
      </c>
      <c r="AW844" s="13" t="s">
        <v>33</v>
      </c>
      <c r="AX844" s="13" t="s">
        <v>78</v>
      </c>
      <c r="AY844" s="258" t="s">
        <v>145</v>
      </c>
    </row>
    <row r="845" s="12" customFormat="1">
      <c r="B845" s="238"/>
      <c r="C845" s="239"/>
      <c r="D845" s="235" t="s">
        <v>157</v>
      </c>
      <c r="E845" s="240" t="s">
        <v>1</v>
      </c>
      <c r="F845" s="241" t="s">
        <v>208</v>
      </c>
      <c r="G845" s="239"/>
      <c r="H845" s="240" t="s">
        <v>1</v>
      </c>
      <c r="I845" s="242"/>
      <c r="J845" s="239"/>
      <c r="K845" s="239"/>
      <c r="L845" s="243"/>
      <c r="M845" s="244"/>
      <c r="N845" s="245"/>
      <c r="O845" s="245"/>
      <c r="P845" s="245"/>
      <c r="Q845" s="245"/>
      <c r="R845" s="245"/>
      <c r="S845" s="245"/>
      <c r="T845" s="246"/>
      <c r="AT845" s="247" t="s">
        <v>157</v>
      </c>
      <c r="AU845" s="247" t="s">
        <v>87</v>
      </c>
      <c r="AV845" s="12" t="s">
        <v>8</v>
      </c>
      <c r="AW845" s="12" t="s">
        <v>33</v>
      </c>
      <c r="AX845" s="12" t="s">
        <v>78</v>
      </c>
      <c r="AY845" s="247" t="s">
        <v>145</v>
      </c>
    </row>
    <row r="846" s="13" customFormat="1">
      <c r="B846" s="248"/>
      <c r="C846" s="249"/>
      <c r="D846" s="235" t="s">
        <v>157</v>
      </c>
      <c r="E846" s="250" t="s">
        <v>1</v>
      </c>
      <c r="F846" s="251" t="s">
        <v>454</v>
      </c>
      <c r="G846" s="249"/>
      <c r="H846" s="252">
        <v>2.8900000000000001</v>
      </c>
      <c r="I846" s="253"/>
      <c r="J846" s="249"/>
      <c r="K846" s="249"/>
      <c r="L846" s="254"/>
      <c r="M846" s="255"/>
      <c r="N846" s="256"/>
      <c r="O846" s="256"/>
      <c r="P846" s="256"/>
      <c r="Q846" s="256"/>
      <c r="R846" s="256"/>
      <c r="S846" s="256"/>
      <c r="T846" s="257"/>
      <c r="AT846" s="258" t="s">
        <v>157</v>
      </c>
      <c r="AU846" s="258" t="s">
        <v>87</v>
      </c>
      <c r="AV846" s="13" t="s">
        <v>87</v>
      </c>
      <c r="AW846" s="13" t="s">
        <v>33</v>
      </c>
      <c r="AX846" s="13" t="s">
        <v>78</v>
      </c>
      <c r="AY846" s="258" t="s">
        <v>145</v>
      </c>
    </row>
    <row r="847" s="14" customFormat="1">
      <c r="B847" s="259"/>
      <c r="C847" s="260"/>
      <c r="D847" s="235" t="s">
        <v>157</v>
      </c>
      <c r="E847" s="261" t="s">
        <v>1</v>
      </c>
      <c r="F847" s="262" t="s">
        <v>161</v>
      </c>
      <c r="G847" s="260"/>
      <c r="H847" s="263">
        <v>5.3899999999999997</v>
      </c>
      <c r="I847" s="264"/>
      <c r="J847" s="260"/>
      <c r="K847" s="260"/>
      <c r="L847" s="265"/>
      <c r="M847" s="266"/>
      <c r="N847" s="267"/>
      <c r="O847" s="267"/>
      <c r="P847" s="267"/>
      <c r="Q847" s="267"/>
      <c r="R847" s="267"/>
      <c r="S847" s="267"/>
      <c r="T847" s="268"/>
      <c r="AT847" s="269" t="s">
        <v>157</v>
      </c>
      <c r="AU847" s="269" t="s">
        <v>87</v>
      </c>
      <c r="AV847" s="14" t="s">
        <v>153</v>
      </c>
      <c r="AW847" s="14" t="s">
        <v>33</v>
      </c>
      <c r="AX847" s="14" t="s">
        <v>8</v>
      </c>
      <c r="AY847" s="269" t="s">
        <v>145</v>
      </c>
    </row>
    <row r="848" s="1" customFormat="1" ht="16.5" customHeight="1">
      <c r="B848" s="37"/>
      <c r="C848" s="222" t="s">
        <v>782</v>
      </c>
      <c r="D848" s="222" t="s">
        <v>148</v>
      </c>
      <c r="E848" s="223" t="s">
        <v>783</v>
      </c>
      <c r="F848" s="224" t="s">
        <v>784</v>
      </c>
      <c r="G848" s="225" t="s">
        <v>168</v>
      </c>
      <c r="H848" s="226">
        <v>5.3899999999999997</v>
      </c>
      <c r="I848" s="227"/>
      <c r="J848" s="228">
        <f>ROUND(I848*H848,0)</f>
        <v>0</v>
      </c>
      <c r="K848" s="224" t="s">
        <v>152</v>
      </c>
      <c r="L848" s="42"/>
      <c r="M848" s="229" t="s">
        <v>1</v>
      </c>
      <c r="N848" s="230" t="s">
        <v>43</v>
      </c>
      <c r="O848" s="85"/>
      <c r="P848" s="231">
        <f>O848*H848</f>
        <v>0</v>
      </c>
      <c r="Q848" s="231">
        <v>0.00029999999999999997</v>
      </c>
      <c r="R848" s="231">
        <f>Q848*H848</f>
        <v>0.0016169999999999997</v>
      </c>
      <c r="S848" s="231">
        <v>0</v>
      </c>
      <c r="T848" s="232">
        <f>S848*H848</f>
        <v>0</v>
      </c>
      <c r="AR848" s="233" t="s">
        <v>258</v>
      </c>
      <c r="AT848" s="233" t="s">
        <v>148</v>
      </c>
      <c r="AU848" s="233" t="s">
        <v>87</v>
      </c>
      <c r="AY848" s="16" t="s">
        <v>145</v>
      </c>
      <c r="BE848" s="234">
        <f>IF(N848="základní",J848,0)</f>
        <v>0</v>
      </c>
      <c r="BF848" s="234">
        <f>IF(N848="snížená",J848,0)</f>
        <v>0</v>
      </c>
      <c r="BG848" s="234">
        <f>IF(N848="zákl. přenesená",J848,0)</f>
        <v>0</v>
      </c>
      <c r="BH848" s="234">
        <f>IF(N848="sníž. přenesená",J848,0)</f>
        <v>0</v>
      </c>
      <c r="BI848" s="234">
        <f>IF(N848="nulová",J848,0)</f>
        <v>0</v>
      </c>
      <c r="BJ848" s="16" t="s">
        <v>8</v>
      </c>
      <c r="BK848" s="234">
        <f>ROUND(I848*H848,0)</f>
        <v>0</v>
      </c>
      <c r="BL848" s="16" t="s">
        <v>258</v>
      </c>
      <c r="BM848" s="233" t="s">
        <v>785</v>
      </c>
    </row>
    <row r="849" s="1" customFormat="1">
      <c r="B849" s="37"/>
      <c r="C849" s="38"/>
      <c r="D849" s="235" t="s">
        <v>155</v>
      </c>
      <c r="E849" s="38"/>
      <c r="F849" s="236" t="s">
        <v>786</v>
      </c>
      <c r="G849" s="38"/>
      <c r="H849" s="38"/>
      <c r="I849" s="138"/>
      <c r="J849" s="38"/>
      <c r="K849" s="38"/>
      <c r="L849" s="42"/>
      <c r="M849" s="237"/>
      <c r="N849" s="85"/>
      <c r="O849" s="85"/>
      <c r="P849" s="85"/>
      <c r="Q849" s="85"/>
      <c r="R849" s="85"/>
      <c r="S849" s="85"/>
      <c r="T849" s="86"/>
      <c r="AT849" s="16" t="s">
        <v>155</v>
      </c>
      <c r="AU849" s="16" t="s">
        <v>87</v>
      </c>
    </row>
    <row r="850" s="12" customFormat="1">
      <c r="B850" s="238"/>
      <c r="C850" s="239"/>
      <c r="D850" s="235" t="s">
        <v>157</v>
      </c>
      <c r="E850" s="240" t="s">
        <v>1</v>
      </c>
      <c r="F850" s="241" t="s">
        <v>158</v>
      </c>
      <c r="G850" s="239"/>
      <c r="H850" s="240" t="s">
        <v>1</v>
      </c>
      <c r="I850" s="242"/>
      <c r="J850" s="239"/>
      <c r="K850" s="239"/>
      <c r="L850" s="243"/>
      <c r="M850" s="244"/>
      <c r="N850" s="245"/>
      <c r="O850" s="245"/>
      <c r="P850" s="245"/>
      <c r="Q850" s="245"/>
      <c r="R850" s="245"/>
      <c r="S850" s="245"/>
      <c r="T850" s="246"/>
      <c r="AT850" s="247" t="s">
        <v>157</v>
      </c>
      <c r="AU850" s="247" t="s">
        <v>87</v>
      </c>
      <c r="AV850" s="12" t="s">
        <v>8</v>
      </c>
      <c r="AW850" s="12" t="s">
        <v>33</v>
      </c>
      <c r="AX850" s="12" t="s">
        <v>78</v>
      </c>
      <c r="AY850" s="247" t="s">
        <v>145</v>
      </c>
    </row>
    <row r="851" s="12" customFormat="1">
      <c r="B851" s="238"/>
      <c r="C851" s="239"/>
      <c r="D851" s="235" t="s">
        <v>157</v>
      </c>
      <c r="E851" s="240" t="s">
        <v>1</v>
      </c>
      <c r="F851" s="241" t="s">
        <v>205</v>
      </c>
      <c r="G851" s="239"/>
      <c r="H851" s="240" t="s">
        <v>1</v>
      </c>
      <c r="I851" s="242"/>
      <c r="J851" s="239"/>
      <c r="K851" s="239"/>
      <c r="L851" s="243"/>
      <c r="M851" s="244"/>
      <c r="N851" s="245"/>
      <c r="O851" s="245"/>
      <c r="P851" s="245"/>
      <c r="Q851" s="245"/>
      <c r="R851" s="245"/>
      <c r="S851" s="245"/>
      <c r="T851" s="246"/>
      <c r="AT851" s="247" t="s">
        <v>157</v>
      </c>
      <c r="AU851" s="247" t="s">
        <v>87</v>
      </c>
      <c r="AV851" s="12" t="s">
        <v>8</v>
      </c>
      <c r="AW851" s="12" t="s">
        <v>33</v>
      </c>
      <c r="AX851" s="12" t="s">
        <v>78</v>
      </c>
      <c r="AY851" s="247" t="s">
        <v>145</v>
      </c>
    </row>
    <row r="852" s="13" customFormat="1">
      <c r="B852" s="248"/>
      <c r="C852" s="249"/>
      <c r="D852" s="235" t="s">
        <v>157</v>
      </c>
      <c r="E852" s="250" t="s">
        <v>1</v>
      </c>
      <c r="F852" s="251" t="s">
        <v>452</v>
      </c>
      <c r="G852" s="249"/>
      <c r="H852" s="252">
        <v>1.23</v>
      </c>
      <c r="I852" s="253"/>
      <c r="J852" s="249"/>
      <c r="K852" s="249"/>
      <c r="L852" s="254"/>
      <c r="M852" s="255"/>
      <c r="N852" s="256"/>
      <c r="O852" s="256"/>
      <c r="P852" s="256"/>
      <c r="Q852" s="256"/>
      <c r="R852" s="256"/>
      <c r="S852" s="256"/>
      <c r="T852" s="257"/>
      <c r="AT852" s="258" t="s">
        <v>157</v>
      </c>
      <c r="AU852" s="258" t="s">
        <v>87</v>
      </c>
      <c r="AV852" s="13" t="s">
        <v>87</v>
      </c>
      <c r="AW852" s="13" t="s">
        <v>33</v>
      </c>
      <c r="AX852" s="13" t="s">
        <v>78</v>
      </c>
      <c r="AY852" s="258" t="s">
        <v>145</v>
      </c>
    </row>
    <row r="853" s="12" customFormat="1">
      <c r="B853" s="238"/>
      <c r="C853" s="239"/>
      <c r="D853" s="235" t="s">
        <v>157</v>
      </c>
      <c r="E853" s="240" t="s">
        <v>1</v>
      </c>
      <c r="F853" s="241" t="s">
        <v>198</v>
      </c>
      <c r="G853" s="239"/>
      <c r="H853" s="240" t="s">
        <v>1</v>
      </c>
      <c r="I853" s="242"/>
      <c r="J853" s="239"/>
      <c r="K853" s="239"/>
      <c r="L853" s="243"/>
      <c r="M853" s="244"/>
      <c r="N853" s="245"/>
      <c r="O853" s="245"/>
      <c r="P853" s="245"/>
      <c r="Q853" s="245"/>
      <c r="R853" s="245"/>
      <c r="S853" s="245"/>
      <c r="T853" s="246"/>
      <c r="AT853" s="247" t="s">
        <v>157</v>
      </c>
      <c r="AU853" s="247" t="s">
        <v>87</v>
      </c>
      <c r="AV853" s="12" t="s">
        <v>8</v>
      </c>
      <c r="AW853" s="12" t="s">
        <v>33</v>
      </c>
      <c r="AX853" s="12" t="s">
        <v>78</v>
      </c>
      <c r="AY853" s="247" t="s">
        <v>145</v>
      </c>
    </row>
    <row r="854" s="13" customFormat="1">
      <c r="B854" s="248"/>
      <c r="C854" s="249"/>
      <c r="D854" s="235" t="s">
        <v>157</v>
      </c>
      <c r="E854" s="250" t="s">
        <v>1</v>
      </c>
      <c r="F854" s="251" t="s">
        <v>455</v>
      </c>
      <c r="G854" s="249"/>
      <c r="H854" s="252">
        <v>1.27</v>
      </c>
      <c r="I854" s="253"/>
      <c r="J854" s="249"/>
      <c r="K854" s="249"/>
      <c r="L854" s="254"/>
      <c r="M854" s="255"/>
      <c r="N854" s="256"/>
      <c r="O854" s="256"/>
      <c r="P854" s="256"/>
      <c r="Q854" s="256"/>
      <c r="R854" s="256"/>
      <c r="S854" s="256"/>
      <c r="T854" s="257"/>
      <c r="AT854" s="258" t="s">
        <v>157</v>
      </c>
      <c r="AU854" s="258" t="s">
        <v>87</v>
      </c>
      <c r="AV854" s="13" t="s">
        <v>87</v>
      </c>
      <c r="AW854" s="13" t="s">
        <v>33</v>
      </c>
      <c r="AX854" s="13" t="s">
        <v>78</v>
      </c>
      <c r="AY854" s="258" t="s">
        <v>145</v>
      </c>
    </row>
    <row r="855" s="12" customFormat="1">
      <c r="B855" s="238"/>
      <c r="C855" s="239"/>
      <c r="D855" s="235" t="s">
        <v>157</v>
      </c>
      <c r="E855" s="240" t="s">
        <v>1</v>
      </c>
      <c r="F855" s="241" t="s">
        <v>208</v>
      </c>
      <c r="G855" s="239"/>
      <c r="H855" s="240" t="s">
        <v>1</v>
      </c>
      <c r="I855" s="242"/>
      <c r="J855" s="239"/>
      <c r="K855" s="239"/>
      <c r="L855" s="243"/>
      <c r="M855" s="244"/>
      <c r="N855" s="245"/>
      <c r="O855" s="245"/>
      <c r="P855" s="245"/>
      <c r="Q855" s="245"/>
      <c r="R855" s="245"/>
      <c r="S855" s="245"/>
      <c r="T855" s="246"/>
      <c r="AT855" s="247" t="s">
        <v>157</v>
      </c>
      <c r="AU855" s="247" t="s">
        <v>87</v>
      </c>
      <c r="AV855" s="12" t="s">
        <v>8</v>
      </c>
      <c r="AW855" s="12" t="s">
        <v>33</v>
      </c>
      <c r="AX855" s="12" t="s">
        <v>78</v>
      </c>
      <c r="AY855" s="247" t="s">
        <v>145</v>
      </c>
    </row>
    <row r="856" s="13" customFormat="1">
      <c r="B856" s="248"/>
      <c r="C856" s="249"/>
      <c r="D856" s="235" t="s">
        <v>157</v>
      </c>
      <c r="E856" s="250" t="s">
        <v>1</v>
      </c>
      <c r="F856" s="251" t="s">
        <v>454</v>
      </c>
      <c r="G856" s="249"/>
      <c r="H856" s="252">
        <v>2.8900000000000001</v>
      </c>
      <c r="I856" s="253"/>
      <c r="J856" s="249"/>
      <c r="K856" s="249"/>
      <c r="L856" s="254"/>
      <c r="M856" s="255"/>
      <c r="N856" s="256"/>
      <c r="O856" s="256"/>
      <c r="P856" s="256"/>
      <c r="Q856" s="256"/>
      <c r="R856" s="256"/>
      <c r="S856" s="256"/>
      <c r="T856" s="257"/>
      <c r="AT856" s="258" t="s">
        <v>157</v>
      </c>
      <c r="AU856" s="258" t="s">
        <v>87</v>
      </c>
      <c r="AV856" s="13" t="s">
        <v>87</v>
      </c>
      <c r="AW856" s="13" t="s">
        <v>33</v>
      </c>
      <c r="AX856" s="13" t="s">
        <v>78</v>
      </c>
      <c r="AY856" s="258" t="s">
        <v>145</v>
      </c>
    </row>
    <row r="857" s="14" customFormat="1">
      <c r="B857" s="259"/>
      <c r="C857" s="260"/>
      <c r="D857" s="235" t="s">
        <v>157</v>
      </c>
      <c r="E857" s="261" t="s">
        <v>1</v>
      </c>
      <c r="F857" s="262" t="s">
        <v>161</v>
      </c>
      <c r="G857" s="260"/>
      <c r="H857" s="263">
        <v>5.3899999999999997</v>
      </c>
      <c r="I857" s="264"/>
      <c r="J857" s="260"/>
      <c r="K857" s="260"/>
      <c r="L857" s="265"/>
      <c r="M857" s="266"/>
      <c r="N857" s="267"/>
      <c r="O857" s="267"/>
      <c r="P857" s="267"/>
      <c r="Q857" s="267"/>
      <c r="R857" s="267"/>
      <c r="S857" s="267"/>
      <c r="T857" s="268"/>
      <c r="AT857" s="269" t="s">
        <v>157</v>
      </c>
      <c r="AU857" s="269" t="s">
        <v>87</v>
      </c>
      <c r="AV857" s="14" t="s">
        <v>153</v>
      </c>
      <c r="AW857" s="14" t="s">
        <v>33</v>
      </c>
      <c r="AX857" s="14" t="s">
        <v>8</v>
      </c>
      <c r="AY857" s="269" t="s">
        <v>145</v>
      </c>
    </row>
    <row r="858" s="1" customFormat="1" ht="16.5" customHeight="1">
      <c r="B858" s="37"/>
      <c r="C858" s="222" t="s">
        <v>787</v>
      </c>
      <c r="D858" s="222" t="s">
        <v>148</v>
      </c>
      <c r="E858" s="223" t="s">
        <v>788</v>
      </c>
      <c r="F858" s="224" t="s">
        <v>789</v>
      </c>
      <c r="G858" s="225" t="s">
        <v>181</v>
      </c>
      <c r="H858" s="226">
        <v>14.1</v>
      </c>
      <c r="I858" s="227"/>
      <c r="J858" s="228">
        <f>ROUND(I858*H858,0)</f>
        <v>0</v>
      </c>
      <c r="K858" s="224" t="s">
        <v>152</v>
      </c>
      <c r="L858" s="42"/>
      <c r="M858" s="229" t="s">
        <v>1</v>
      </c>
      <c r="N858" s="230" t="s">
        <v>43</v>
      </c>
      <c r="O858" s="85"/>
      <c r="P858" s="231">
        <f>O858*H858</f>
        <v>0</v>
      </c>
      <c r="Q858" s="231">
        <v>3.0000000000000001E-05</v>
      </c>
      <c r="R858" s="231">
        <f>Q858*H858</f>
        <v>0.00042299999999999998</v>
      </c>
      <c r="S858" s="231">
        <v>0</v>
      </c>
      <c r="T858" s="232">
        <f>S858*H858</f>
        <v>0</v>
      </c>
      <c r="AR858" s="233" t="s">
        <v>258</v>
      </c>
      <c r="AT858" s="233" t="s">
        <v>148</v>
      </c>
      <c r="AU858" s="233" t="s">
        <v>87</v>
      </c>
      <c r="AY858" s="16" t="s">
        <v>145</v>
      </c>
      <c r="BE858" s="234">
        <f>IF(N858="základní",J858,0)</f>
        <v>0</v>
      </c>
      <c r="BF858" s="234">
        <f>IF(N858="snížená",J858,0)</f>
        <v>0</v>
      </c>
      <c r="BG858" s="234">
        <f>IF(N858="zákl. přenesená",J858,0)</f>
        <v>0</v>
      </c>
      <c r="BH858" s="234">
        <f>IF(N858="sníž. přenesená",J858,0)</f>
        <v>0</v>
      </c>
      <c r="BI858" s="234">
        <f>IF(N858="nulová",J858,0)</f>
        <v>0</v>
      </c>
      <c r="BJ858" s="16" t="s">
        <v>8</v>
      </c>
      <c r="BK858" s="234">
        <f>ROUND(I858*H858,0)</f>
        <v>0</v>
      </c>
      <c r="BL858" s="16" t="s">
        <v>258</v>
      </c>
      <c r="BM858" s="233" t="s">
        <v>790</v>
      </c>
    </row>
    <row r="859" s="1" customFormat="1">
      <c r="B859" s="37"/>
      <c r="C859" s="38"/>
      <c r="D859" s="235" t="s">
        <v>155</v>
      </c>
      <c r="E859" s="38"/>
      <c r="F859" s="236" t="s">
        <v>791</v>
      </c>
      <c r="G859" s="38"/>
      <c r="H859" s="38"/>
      <c r="I859" s="138"/>
      <c r="J859" s="38"/>
      <c r="K859" s="38"/>
      <c r="L859" s="42"/>
      <c r="M859" s="237"/>
      <c r="N859" s="85"/>
      <c r="O859" s="85"/>
      <c r="P859" s="85"/>
      <c r="Q859" s="85"/>
      <c r="R859" s="85"/>
      <c r="S859" s="85"/>
      <c r="T859" s="86"/>
      <c r="AT859" s="16" t="s">
        <v>155</v>
      </c>
      <c r="AU859" s="16" t="s">
        <v>87</v>
      </c>
    </row>
    <row r="860" s="12" customFormat="1">
      <c r="B860" s="238"/>
      <c r="C860" s="239"/>
      <c r="D860" s="235" t="s">
        <v>157</v>
      </c>
      <c r="E860" s="240" t="s">
        <v>1</v>
      </c>
      <c r="F860" s="241" t="s">
        <v>158</v>
      </c>
      <c r="G860" s="239"/>
      <c r="H860" s="240" t="s">
        <v>1</v>
      </c>
      <c r="I860" s="242"/>
      <c r="J860" s="239"/>
      <c r="K860" s="239"/>
      <c r="L860" s="243"/>
      <c r="M860" s="244"/>
      <c r="N860" s="245"/>
      <c r="O860" s="245"/>
      <c r="P860" s="245"/>
      <c r="Q860" s="245"/>
      <c r="R860" s="245"/>
      <c r="S860" s="245"/>
      <c r="T860" s="246"/>
      <c r="AT860" s="247" t="s">
        <v>157</v>
      </c>
      <c r="AU860" s="247" t="s">
        <v>87</v>
      </c>
      <c r="AV860" s="12" t="s">
        <v>8</v>
      </c>
      <c r="AW860" s="12" t="s">
        <v>33</v>
      </c>
      <c r="AX860" s="12" t="s">
        <v>78</v>
      </c>
      <c r="AY860" s="247" t="s">
        <v>145</v>
      </c>
    </row>
    <row r="861" s="12" customFormat="1">
      <c r="B861" s="238"/>
      <c r="C861" s="239"/>
      <c r="D861" s="235" t="s">
        <v>157</v>
      </c>
      <c r="E861" s="240" t="s">
        <v>1</v>
      </c>
      <c r="F861" s="241" t="s">
        <v>205</v>
      </c>
      <c r="G861" s="239"/>
      <c r="H861" s="240" t="s">
        <v>1</v>
      </c>
      <c r="I861" s="242"/>
      <c r="J861" s="239"/>
      <c r="K861" s="239"/>
      <c r="L861" s="243"/>
      <c r="M861" s="244"/>
      <c r="N861" s="245"/>
      <c r="O861" s="245"/>
      <c r="P861" s="245"/>
      <c r="Q861" s="245"/>
      <c r="R861" s="245"/>
      <c r="S861" s="245"/>
      <c r="T861" s="246"/>
      <c r="AT861" s="247" t="s">
        <v>157</v>
      </c>
      <c r="AU861" s="247" t="s">
        <v>87</v>
      </c>
      <c r="AV861" s="12" t="s">
        <v>8</v>
      </c>
      <c r="AW861" s="12" t="s">
        <v>33</v>
      </c>
      <c r="AX861" s="12" t="s">
        <v>78</v>
      </c>
      <c r="AY861" s="247" t="s">
        <v>145</v>
      </c>
    </row>
    <row r="862" s="13" customFormat="1">
      <c r="B862" s="248"/>
      <c r="C862" s="249"/>
      <c r="D862" s="235" t="s">
        <v>157</v>
      </c>
      <c r="E862" s="250" t="s">
        <v>1</v>
      </c>
      <c r="F862" s="251" t="s">
        <v>792</v>
      </c>
      <c r="G862" s="249"/>
      <c r="H862" s="252">
        <v>4</v>
      </c>
      <c r="I862" s="253"/>
      <c r="J862" s="249"/>
      <c r="K862" s="249"/>
      <c r="L862" s="254"/>
      <c r="M862" s="255"/>
      <c r="N862" s="256"/>
      <c r="O862" s="256"/>
      <c r="P862" s="256"/>
      <c r="Q862" s="256"/>
      <c r="R862" s="256"/>
      <c r="S862" s="256"/>
      <c r="T862" s="257"/>
      <c r="AT862" s="258" t="s">
        <v>157</v>
      </c>
      <c r="AU862" s="258" t="s">
        <v>87</v>
      </c>
      <c r="AV862" s="13" t="s">
        <v>87</v>
      </c>
      <c r="AW862" s="13" t="s">
        <v>33</v>
      </c>
      <c r="AX862" s="13" t="s">
        <v>78</v>
      </c>
      <c r="AY862" s="258" t="s">
        <v>145</v>
      </c>
    </row>
    <row r="863" s="12" customFormat="1">
      <c r="B863" s="238"/>
      <c r="C863" s="239"/>
      <c r="D863" s="235" t="s">
        <v>157</v>
      </c>
      <c r="E863" s="240" t="s">
        <v>1</v>
      </c>
      <c r="F863" s="241" t="s">
        <v>198</v>
      </c>
      <c r="G863" s="239"/>
      <c r="H863" s="240" t="s">
        <v>1</v>
      </c>
      <c r="I863" s="242"/>
      <c r="J863" s="239"/>
      <c r="K863" s="239"/>
      <c r="L863" s="243"/>
      <c r="M863" s="244"/>
      <c r="N863" s="245"/>
      <c r="O863" s="245"/>
      <c r="P863" s="245"/>
      <c r="Q863" s="245"/>
      <c r="R863" s="245"/>
      <c r="S863" s="245"/>
      <c r="T863" s="246"/>
      <c r="AT863" s="247" t="s">
        <v>157</v>
      </c>
      <c r="AU863" s="247" t="s">
        <v>87</v>
      </c>
      <c r="AV863" s="12" t="s">
        <v>8</v>
      </c>
      <c r="AW863" s="12" t="s">
        <v>33</v>
      </c>
      <c r="AX863" s="12" t="s">
        <v>78</v>
      </c>
      <c r="AY863" s="247" t="s">
        <v>145</v>
      </c>
    </row>
    <row r="864" s="13" customFormat="1">
      <c r="B864" s="248"/>
      <c r="C864" s="249"/>
      <c r="D864" s="235" t="s">
        <v>157</v>
      </c>
      <c r="E864" s="250" t="s">
        <v>1</v>
      </c>
      <c r="F864" s="251" t="s">
        <v>793</v>
      </c>
      <c r="G864" s="249"/>
      <c r="H864" s="252">
        <v>6.0999999999999996</v>
      </c>
      <c r="I864" s="253"/>
      <c r="J864" s="249"/>
      <c r="K864" s="249"/>
      <c r="L864" s="254"/>
      <c r="M864" s="255"/>
      <c r="N864" s="256"/>
      <c r="O864" s="256"/>
      <c r="P864" s="256"/>
      <c r="Q864" s="256"/>
      <c r="R864" s="256"/>
      <c r="S864" s="256"/>
      <c r="T864" s="257"/>
      <c r="AT864" s="258" t="s">
        <v>157</v>
      </c>
      <c r="AU864" s="258" t="s">
        <v>87</v>
      </c>
      <c r="AV864" s="13" t="s">
        <v>87</v>
      </c>
      <c r="AW864" s="13" t="s">
        <v>33</v>
      </c>
      <c r="AX864" s="13" t="s">
        <v>78</v>
      </c>
      <c r="AY864" s="258" t="s">
        <v>145</v>
      </c>
    </row>
    <row r="865" s="12" customFormat="1">
      <c r="B865" s="238"/>
      <c r="C865" s="239"/>
      <c r="D865" s="235" t="s">
        <v>157</v>
      </c>
      <c r="E865" s="240" t="s">
        <v>1</v>
      </c>
      <c r="F865" s="241" t="s">
        <v>208</v>
      </c>
      <c r="G865" s="239"/>
      <c r="H865" s="240" t="s">
        <v>1</v>
      </c>
      <c r="I865" s="242"/>
      <c r="J865" s="239"/>
      <c r="K865" s="239"/>
      <c r="L865" s="243"/>
      <c r="M865" s="244"/>
      <c r="N865" s="245"/>
      <c r="O865" s="245"/>
      <c r="P865" s="245"/>
      <c r="Q865" s="245"/>
      <c r="R865" s="245"/>
      <c r="S865" s="245"/>
      <c r="T865" s="246"/>
      <c r="AT865" s="247" t="s">
        <v>157</v>
      </c>
      <c r="AU865" s="247" t="s">
        <v>87</v>
      </c>
      <c r="AV865" s="12" t="s">
        <v>8</v>
      </c>
      <c r="AW865" s="12" t="s">
        <v>33</v>
      </c>
      <c r="AX865" s="12" t="s">
        <v>78</v>
      </c>
      <c r="AY865" s="247" t="s">
        <v>145</v>
      </c>
    </row>
    <row r="866" s="13" customFormat="1">
      <c r="B866" s="248"/>
      <c r="C866" s="249"/>
      <c r="D866" s="235" t="s">
        <v>157</v>
      </c>
      <c r="E866" s="250" t="s">
        <v>1</v>
      </c>
      <c r="F866" s="251" t="s">
        <v>794</v>
      </c>
      <c r="G866" s="249"/>
      <c r="H866" s="252">
        <v>4</v>
      </c>
      <c r="I866" s="253"/>
      <c r="J866" s="249"/>
      <c r="K866" s="249"/>
      <c r="L866" s="254"/>
      <c r="M866" s="255"/>
      <c r="N866" s="256"/>
      <c r="O866" s="256"/>
      <c r="P866" s="256"/>
      <c r="Q866" s="256"/>
      <c r="R866" s="256"/>
      <c r="S866" s="256"/>
      <c r="T866" s="257"/>
      <c r="AT866" s="258" t="s">
        <v>157</v>
      </c>
      <c r="AU866" s="258" t="s">
        <v>87</v>
      </c>
      <c r="AV866" s="13" t="s">
        <v>87</v>
      </c>
      <c r="AW866" s="13" t="s">
        <v>33</v>
      </c>
      <c r="AX866" s="13" t="s">
        <v>78</v>
      </c>
      <c r="AY866" s="258" t="s">
        <v>145</v>
      </c>
    </row>
    <row r="867" s="14" customFormat="1">
      <c r="B867" s="259"/>
      <c r="C867" s="260"/>
      <c r="D867" s="235" t="s">
        <v>157</v>
      </c>
      <c r="E867" s="261" t="s">
        <v>1</v>
      </c>
      <c r="F867" s="262" t="s">
        <v>161</v>
      </c>
      <c r="G867" s="260"/>
      <c r="H867" s="263">
        <v>14.1</v>
      </c>
      <c r="I867" s="264"/>
      <c r="J867" s="260"/>
      <c r="K867" s="260"/>
      <c r="L867" s="265"/>
      <c r="M867" s="266"/>
      <c r="N867" s="267"/>
      <c r="O867" s="267"/>
      <c r="P867" s="267"/>
      <c r="Q867" s="267"/>
      <c r="R867" s="267"/>
      <c r="S867" s="267"/>
      <c r="T867" s="268"/>
      <c r="AT867" s="269" t="s">
        <v>157</v>
      </c>
      <c r="AU867" s="269" t="s">
        <v>87</v>
      </c>
      <c r="AV867" s="14" t="s">
        <v>153</v>
      </c>
      <c r="AW867" s="14" t="s">
        <v>33</v>
      </c>
      <c r="AX867" s="14" t="s">
        <v>8</v>
      </c>
      <c r="AY867" s="269" t="s">
        <v>145</v>
      </c>
    </row>
    <row r="868" s="1" customFormat="1" ht="16.5" customHeight="1">
      <c r="B868" s="37"/>
      <c r="C868" s="222" t="s">
        <v>795</v>
      </c>
      <c r="D868" s="222" t="s">
        <v>148</v>
      </c>
      <c r="E868" s="223" t="s">
        <v>796</v>
      </c>
      <c r="F868" s="224" t="s">
        <v>797</v>
      </c>
      <c r="G868" s="225" t="s">
        <v>181</v>
      </c>
      <c r="H868" s="226">
        <v>4.9000000000000004</v>
      </c>
      <c r="I868" s="227"/>
      <c r="J868" s="228">
        <f>ROUND(I868*H868,0)</f>
        <v>0</v>
      </c>
      <c r="K868" s="224" t="s">
        <v>1</v>
      </c>
      <c r="L868" s="42"/>
      <c r="M868" s="229" t="s">
        <v>1</v>
      </c>
      <c r="N868" s="230" t="s">
        <v>43</v>
      </c>
      <c r="O868" s="85"/>
      <c r="P868" s="231">
        <f>O868*H868</f>
        <v>0</v>
      </c>
      <c r="Q868" s="231">
        <v>3.0000000000000001E-05</v>
      </c>
      <c r="R868" s="231">
        <f>Q868*H868</f>
        <v>0.00014700000000000002</v>
      </c>
      <c r="S868" s="231">
        <v>0</v>
      </c>
      <c r="T868" s="232">
        <f>S868*H868</f>
        <v>0</v>
      </c>
      <c r="AR868" s="233" t="s">
        <v>258</v>
      </c>
      <c r="AT868" s="233" t="s">
        <v>148</v>
      </c>
      <c r="AU868" s="233" t="s">
        <v>87</v>
      </c>
      <c r="AY868" s="16" t="s">
        <v>145</v>
      </c>
      <c r="BE868" s="234">
        <f>IF(N868="základní",J868,0)</f>
        <v>0</v>
      </c>
      <c r="BF868" s="234">
        <f>IF(N868="snížená",J868,0)</f>
        <v>0</v>
      </c>
      <c r="BG868" s="234">
        <f>IF(N868="zákl. přenesená",J868,0)</f>
        <v>0</v>
      </c>
      <c r="BH868" s="234">
        <f>IF(N868="sníž. přenesená",J868,0)</f>
        <v>0</v>
      </c>
      <c r="BI868" s="234">
        <f>IF(N868="nulová",J868,0)</f>
        <v>0</v>
      </c>
      <c r="BJ868" s="16" t="s">
        <v>8</v>
      </c>
      <c r="BK868" s="234">
        <f>ROUND(I868*H868,0)</f>
        <v>0</v>
      </c>
      <c r="BL868" s="16" t="s">
        <v>258</v>
      </c>
      <c r="BM868" s="233" t="s">
        <v>798</v>
      </c>
    </row>
    <row r="869" s="12" customFormat="1">
      <c r="B869" s="238"/>
      <c r="C869" s="239"/>
      <c r="D869" s="235" t="s">
        <v>157</v>
      </c>
      <c r="E869" s="240" t="s">
        <v>1</v>
      </c>
      <c r="F869" s="241" t="s">
        <v>158</v>
      </c>
      <c r="G869" s="239"/>
      <c r="H869" s="240" t="s">
        <v>1</v>
      </c>
      <c r="I869" s="242"/>
      <c r="J869" s="239"/>
      <c r="K869" s="239"/>
      <c r="L869" s="243"/>
      <c r="M869" s="244"/>
      <c r="N869" s="245"/>
      <c r="O869" s="245"/>
      <c r="P869" s="245"/>
      <c r="Q869" s="245"/>
      <c r="R869" s="245"/>
      <c r="S869" s="245"/>
      <c r="T869" s="246"/>
      <c r="AT869" s="247" t="s">
        <v>157</v>
      </c>
      <c r="AU869" s="247" t="s">
        <v>87</v>
      </c>
      <c r="AV869" s="12" t="s">
        <v>8</v>
      </c>
      <c r="AW869" s="12" t="s">
        <v>33</v>
      </c>
      <c r="AX869" s="12" t="s">
        <v>78</v>
      </c>
      <c r="AY869" s="247" t="s">
        <v>145</v>
      </c>
    </row>
    <row r="870" s="13" customFormat="1">
      <c r="B870" s="248"/>
      <c r="C870" s="249"/>
      <c r="D870" s="235" t="s">
        <v>157</v>
      </c>
      <c r="E870" s="250" t="s">
        <v>1</v>
      </c>
      <c r="F870" s="251" t="s">
        <v>799</v>
      </c>
      <c r="G870" s="249"/>
      <c r="H870" s="252">
        <v>4.2000000000000002</v>
      </c>
      <c r="I870" s="253"/>
      <c r="J870" s="249"/>
      <c r="K870" s="249"/>
      <c r="L870" s="254"/>
      <c r="M870" s="255"/>
      <c r="N870" s="256"/>
      <c r="O870" s="256"/>
      <c r="P870" s="256"/>
      <c r="Q870" s="256"/>
      <c r="R870" s="256"/>
      <c r="S870" s="256"/>
      <c r="T870" s="257"/>
      <c r="AT870" s="258" t="s">
        <v>157</v>
      </c>
      <c r="AU870" s="258" t="s">
        <v>87</v>
      </c>
      <c r="AV870" s="13" t="s">
        <v>87</v>
      </c>
      <c r="AW870" s="13" t="s">
        <v>33</v>
      </c>
      <c r="AX870" s="13" t="s">
        <v>78</v>
      </c>
      <c r="AY870" s="258" t="s">
        <v>145</v>
      </c>
    </row>
    <row r="871" s="13" customFormat="1">
      <c r="B871" s="248"/>
      <c r="C871" s="249"/>
      <c r="D871" s="235" t="s">
        <v>157</v>
      </c>
      <c r="E871" s="250" t="s">
        <v>1</v>
      </c>
      <c r="F871" s="251" t="s">
        <v>800</v>
      </c>
      <c r="G871" s="249"/>
      <c r="H871" s="252">
        <v>0.69999999999999996</v>
      </c>
      <c r="I871" s="253"/>
      <c r="J871" s="249"/>
      <c r="K871" s="249"/>
      <c r="L871" s="254"/>
      <c r="M871" s="255"/>
      <c r="N871" s="256"/>
      <c r="O871" s="256"/>
      <c r="P871" s="256"/>
      <c r="Q871" s="256"/>
      <c r="R871" s="256"/>
      <c r="S871" s="256"/>
      <c r="T871" s="257"/>
      <c r="AT871" s="258" t="s">
        <v>157</v>
      </c>
      <c r="AU871" s="258" t="s">
        <v>87</v>
      </c>
      <c r="AV871" s="13" t="s">
        <v>87</v>
      </c>
      <c r="AW871" s="13" t="s">
        <v>33</v>
      </c>
      <c r="AX871" s="13" t="s">
        <v>78</v>
      </c>
      <c r="AY871" s="258" t="s">
        <v>145</v>
      </c>
    </row>
    <row r="872" s="14" customFormat="1">
      <c r="B872" s="259"/>
      <c r="C872" s="260"/>
      <c r="D872" s="235" t="s">
        <v>157</v>
      </c>
      <c r="E872" s="261" t="s">
        <v>1</v>
      </c>
      <c r="F872" s="262" t="s">
        <v>161</v>
      </c>
      <c r="G872" s="260"/>
      <c r="H872" s="263">
        <v>4.9000000000000004</v>
      </c>
      <c r="I872" s="264"/>
      <c r="J872" s="260"/>
      <c r="K872" s="260"/>
      <c r="L872" s="265"/>
      <c r="M872" s="266"/>
      <c r="N872" s="267"/>
      <c r="O872" s="267"/>
      <c r="P872" s="267"/>
      <c r="Q872" s="267"/>
      <c r="R872" s="267"/>
      <c r="S872" s="267"/>
      <c r="T872" s="268"/>
      <c r="AT872" s="269" t="s">
        <v>157</v>
      </c>
      <c r="AU872" s="269" t="s">
        <v>87</v>
      </c>
      <c r="AV872" s="14" t="s">
        <v>153</v>
      </c>
      <c r="AW872" s="14" t="s">
        <v>33</v>
      </c>
      <c r="AX872" s="14" t="s">
        <v>8</v>
      </c>
      <c r="AY872" s="269" t="s">
        <v>145</v>
      </c>
    </row>
    <row r="873" s="1" customFormat="1" ht="24" customHeight="1">
      <c r="B873" s="37"/>
      <c r="C873" s="222" t="s">
        <v>801</v>
      </c>
      <c r="D873" s="222" t="s">
        <v>148</v>
      </c>
      <c r="E873" s="223" t="s">
        <v>802</v>
      </c>
      <c r="F873" s="224" t="s">
        <v>803</v>
      </c>
      <c r="G873" s="225" t="s">
        <v>342</v>
      </c>
      <c r="H873" s="226">
        <v>0.024</v>
      </c>
      <c r="I873" s="227"/>
      <c r="J873" s="228">
        <f>ROUND(I873*H873,0)</f>
        <v>0</v>
      </c>
      <c r="K873" s="224" t="s">
        <v>152</v>
      </c>
      <c r="L873" s="42"/>
      <c r="M873" s="229" t="s">
        <v>1</v>
      </c>
      <c r="N873" s="230" t="s">
        <v>43</v>
      </c>
      <c r="O873" s="85"/>
      <c r="P873" s="231">
        <f>O873*H873</f>
        <v>0</v>
      </c>
      <c r="Q873" s="231">
        <v>0</v>
      </c>
      <c r="R873" s="231">
        <f>Q873*H873</f>
        <v>0</v>
      </c>
      <c r="S873" s="231">
        <v>0</v>
      </c>
      <c r="T873" s="232">
        <f>S873*H873</f>
        <v>0</v>
      </c>
      <c r="AR873" s="233" t="s">
        <v>258</v>
      </c>
      <c r="AT873" s="233" t="s">
        <v>148</v>
      </c>
      <c r="AU873" s="233" t="s">
        <v>87</v>
      </c>
      <c r="AY873" s="16" t="s">
        <v>145</v>
      </c>
      <c r="BE873" s="234">
        <f>IF(N873="základní",J873,0)</f>
        <v>0</v>
      </c>
      <c r="BF873" s="234">
        <f>IF(N873="snížená",J873,0)</f>
        <v>0</v>
      </c>
      <c r="BG873" s="234">
        <f>IF(N873="zákl. přenesená",J873,0)</f>
        <v>0</v>
      </c>
      <c r="BH873" s="234">
        <f>IF(N873="sníž. přenesená",J873,0)</f>
        <v>0</v>
      </c>
      <c r="BI873" s="234">
        <f>IF(N873="nulová",J873,0)</f>
        <v>0</v>
      </c>
      <c r="BJ873" s="16" t="s">
        <v>8</v>
      </c>
      <c r="BK873" s="234">
        <f>ROUND(I873*H873,0)</f>
        <v>0</v>
      </c>
      <c r="BL873" s="16" t="s">
        <v>258</v>
      </c>
      <c r="BM873" s="233" t="s">
        <v>804</v>
      </c>
    </row>
    <row r="874" s="1" customFormat="1">
      <c r="B874" s="37"/>
      <c r="C874" s="38"/>
      <c r="D874" s="235" t="s">
        <v>155</v>
      </c>
      <c r="E874" s="38"/>
      <c r="F874" s="236" t="s">
        <v>805</v>
      </c>
      <c r="G874" s="38"/>
      <c r="H874" s="38"/>
      <c r="I874" s="138"/>
      <c r="J874" s="38"/>
      <c r="K874" s="38"/>
      <c r="L874" s="42"/>
      <c r="M874" s="237"/>
      <c r="N874" s="85"/>
      <c r="O874" s="85"/>
      <c r="P874" s="85"/>
      <c r="Q874" s="85"/>
      <c r="R874" s="85"/>
      <c r="S874" s="85"/>
      <c r="T874" s="86"/>
      <c r="AT874" s="16" t="s">
        <v>155</v>
      </c>
      <c r="AU874" s="16" t="s">
        <v>87</v>
      </c>
    </row>
    <row r="875" s="11" customFormat="1" ht="22.8" customHeight="1">
      <c r="B875" s="206"/>
      <c r="C875" s="207"/>
      <c r="D875" s="208" t="s">
        <v>77</v>
      </c>
      <c r="E875" s="220" t="s">
        <v>806</v>
      </c>
      <c r="F875" s="220" t="s">
        <v>807</v>
      </c>
      <c r="G875" s="207"/>
      <c r="H875" s="207"/>
      <c r="I875" s="210"/>
      <c r="J875" s="221">
        <f>BK875</f>
        <v>0</v>
      </c>
      <c r="K875" s="207"/>
      <c r="L875" s="212"/>
      <c r="M875" s="213"/>
      <c r="N875" s="214"/>
      <c r="O875" s="214"/>
      <c r="P875" s="215">
        <f>SUM(P876:P954)</f>
        <v>0</v>
      </c>
      <c r="Q875" s="214"/>
      <c r="R875" s="215">
        <f>SUM(R876:R954)</f>
        <v>1.1362395000000001</v>
      </c>
      <c r="S875" s="214"/>
      <c r="T875" s="216">
        <f>SUM(T876:T954)</f>
        <v>0.46643900000000005</v>
      </c>
      <c r="AR875" s="217" t="s">
        <v>87</v>
      </c>
      <c r="AT875" s="218" t="s">
        <v>77</v>
      </c>
      <c r="AU875" s="218" t="s">
        <v>8</v>
      </c>
      <c r="AY875" s="217" t="s">
        <v>145</v>
      </c>
      <c r="BK875" s="219">
        <f>SUM(BK876:BK954)</f>
        <v>0</v>
      </c>
    </row>
    <row r="876" s="1" customFormat="1" ht="16.5" customHeight="1">
      <c r="B876" s="37"/>
      <c r="C876" s="222" t="s">
        <v>808</v>
      </c>
      <c r="D876" s="222" t="s">
        <v>148</v>
      </c>
      <c r="E876" s="223" t="s">
        <v>809</v>
      </c>
      <c r="F876" s="224" t="s">
        <v>810</v>
      </c>
      <c r="G876" s="225" t="s">
        <v>181</v>
      </c>
      <c r="H876" s="226">
        <v>39.799999999999997</v>
      </c>
      <c r="I876" s="227"/>
      <c r="J876" s="228">
        <f>ROUND(I876*H876,0)</f>
        <v>0</v>
      </c>
      <c r="K876" s="224" t="s">
        <v>152</v>
      </c>
      <c r="L876" s="42"/>
      <c r="M876" s="229" t="s">
        <v>1</v>
      </c>
      <c r="N876" s="230" t="s">
        <v>43</v>
      </c>
      <c r="O876" s="85"/>
      <c r="P876" s="231">
        <f>O876*H876</f>
        <v>0</v>
      </c>
      <c r="Q876" s="231">
        <v>0</v>
      </c>
      <c r="R876" s="231">
        <f>Q876*H876</f>
        <v>0</v>
      </c>
      <c r="S876" s="231">
        <v>0.001</v>
      </c>
      <c r="T876" s="232">
        <f>S876*H876</f>
        <v>0.039799999999999995</v>
      </c>
      <c r="AR876" s="233" t="s">
        <v>258</v>
      </c>
      <c r="AT876" s="233" t="s">
        <v>148</v>
      </c>
      <c r="AU876" s="233" t="s">
        <v>87</v>
      </c>
      <c r="AY876" s="16" t="s">
        <v>145</v>
      </c>
      <c r="BE876" s="234">
        <f>IF(N876="základní",J876,0)</f>
        <v>0</v>
      </c>
      <c r="BF876" s="234">
        <f>IF(N876="snížená",J876,0)</f>
        <v>0</v>
      </c>
      <c r="BG876" s="234">
        <f>IF(N876="zákl. přenesená",J876,0)</f>
        <v>0</v>
      </c>
      <c r="BH876" s="234">
        <f>IF(N876="sníž. přenesená",J876,0)</f>
        <v>0</v>
      </c>
      <c r="BI876" s="234">
        <f>IF(N876="nulová",J876,0)</f>
        <v>0</v>
      </c>
      <c r="BJ876" s="16" t="s">
        <v>8</v>
      </c>
      <c r="BK876" s="234">
        <f>ROUND(I876*H876,0)</f>
        <v>0</v>
      </c>
      <c r="BL876" s="16" t="s">
        <v>258</v>
      </c>
      <c r="BM876" s="233" t="s">
        <v>811</v>
      </c>
    </row>
    <row r="877" s="1" customFormat="1">
      <c r="B877" s="37"/>
      <c r="C877" s="38"/>
      <c r="D877" s="235" t="s">
        <v>155</v>
      </c>
      <c r="E877" s="38"/>
      <c r="F877" s="236" t="s">
        <v>812</v>
      </c>
      <c r="G877" s="38"/>
      <c r="H877" s="38"/>
      <c r="I877" s="138"/>
      <c r="J877" s="38"/>
      <c r="K877" s="38"/>
      <c r="L877" s="42"/>
      <c r="M877" s="237"/>
      <c r="N877" s="85"/>
      <c r="O877" s="85"/>
      <c r="P877" s="85"/>
      <c r="Q877" s="85"/>
      <c r="R877" s="85"/>
      <c r="S877" s="85"/>
      <c r="T877" s="86"/>
      <c r="AT877" s="16" t="s">
        <v>155</v>
      </c>
      <c r="AU877" s="16" t="s">
        <v>87</v>
      </c>
    </row>
    <row r="878" s="12" customFormat="1">
      <c r="B878" s="238"/>
      <c r="C878" s="239"/>
      <c r="D878" s="235" t="s">
        <v>157</v>
      </c>
      <c r="E878" s="240" t="s">
        <v>1</v>
      </c>
      <c r="F878" s="241" t="s">
        <v>387</v>
      </c>
      <c r="G878" s="239"/>
      <c r="H878" s="240" t="s">
        <v>1</v>
      </c>
      <c r="I878" s="242"/>
      <c r="J878" s="239"/>
      <c r="K878" s="239"/>
      <c r="L878" s="243"/>
      <c r="M878" s="244"/>
      <c r="N878" s="245"/>
      <c r="O878" s="245"/>
      <c r="P878" s="245"/>
      <c r="Q878" s="245"/>
      <c r="R878" s="245"/>
      <c r="S878" s="245"/>
      <c r="T878" s="246"/>
      <c r="AT878" s="247" t="s">
        <v>157</v>
      </c>
      <c r="AU878" s="247" t="s">
        <v>87</v>
      </c>
      <c r="AV878" s="12" t="s">
        <v>8</v>
      </c>
      <c r="AW878" s="12" t="s">
        <v>33</v>
      </c>
      <c r="AX878" s="12" t="s">
        <v>78</v>
      </c>
      <c r="AY878" s="247" t="s">
        <v>145</v>
      </c>
    </row>
    <row r="879" s="12" customFormat="1">
      <c r="B879" s="238"/>
      <c r="C879" s="239"/>
      <c r="D879" s="235" t="s">
        <v>157</v>
      </c>
      <c r="E879" s="240" t="s">
        <v>1</v>
      </c>
      <c r="F879" s="241" t="s">
        <v>196</v>
      </c>
      <c r="G879" s="239"/>
      <c r="H879" s="240" t="s">
        <v>1</v>
      </c>
      <c r="I879" s="242"/>
      <c r="J879" s="239"/>
      <c r="K879" s="239"/>
      <c r="L879" s="243"/>
      <c r="M879" s="244"/>
      <c r="N879" s="245"/>
      <c r="O879" s="245"/>
      <c r="P879" s="245"/>
      <c r="Q879" s="245"/>
      <c r="R879" s="245"/>
      <c r="S879" s="245"/>
      <c r="T879" s="246"/>
      <c r="AT879" s="247" t="s">
        <v>157</v>
      </c>
      <c r="AU879" s="247" t="s">
        <v>87</v>
      </c>
      <c r="AV879" s="12" t="s">
        <v>8</v>
      </c>
      <c r="AW879" s="12" t="s">
        <v>33</v>
      </c>
      <c r="AX879" s="12" t="s">
        <v>78</v>
      </c>
      <c r="AY879" s="247" t="s">
        <v>145</v>
      </c>
    </row>
    <row r="880" s="13" customFormat="1">
      <c r="B880" s="248"/>
      <c r="C880" s="249"/>
      <c r="D880" s="235" t="s">
        <v>157</v>
      </c>
      <c r="E880" s="250" t="s">
        <v>1</v>
      </c>
      <c r="F880" s="251" t="s">
        <v>813</v>
      </c>
      <c r="G880" s="249"/>
      <c r="H880" s="252">
        <v>28.100000000000001</v>
      </c>
      <c r="I880" s="253"/>
      <c r="J880" s="249"/>
      <c r="K880" s="249"/>
      <c r="L880" s="254"/>
      <c r="M880" s="255"/>
      <c r="N880" s="256"/>
      <c r="O880" s="256"/>
      <c r="P880" s="256"/>
      <c r="Q880" s="256"/>
      <c r="R880" s="256"/>
      <c r="S880" s="256"/>
      <c r="T880" s="257"/>
      <c r="AT880" s="258" t="s">
        <v>157</v>
      </c>
      <c r="AU880" s="258" t="s">
        <v>87</v>
      </c>
      <c r="AV880" s="13" t="s">
        <v>87</v>
      </c>
      <c r="AW880" s="13" t="s">
        <v>33</v>
      </c>
      <c r="AX880" s="13" t="s">
        <v>78</v>
      </c>
      <c r="AY880" s="258" t="s">
        <v>145</v>
      </c>
    </row>
    <row r="881" s="12" customFormat="1">
      <c r="B881" s="238"/>
      <c r="C881" s="239"/>
      <c r="D881" s="235" t="s">
        <v>157</v>
      </c>
      <c r="E881" s="240" t="s">
        <v>1</v>
      </c>
      <c r="F881" s="241" t="s">
        <v>217</v>
      </c>
      <c r="G881" s="239"/>
      <c r="H881" s="240" t="s">
        <v>1</v>
      </c>
      <c r="I881" s="242"/>
      <c r="J881" s="239"/>
      <c r="K881" s="239"/>
      <c r="L881" s="243"/>
      <c r="M881" s="244"/>
      <c r="N881" s="245"/>
      <c r="O881" s="245"/>
      <c r="P881" s="245"/>
      <c r="Q881" s="245"/>
      <c r="R881" s="245"/>
      <c r="S881" s="245"/>
      <c r="T881" s="246"/>
      <c r="AT881" s="247" t="s">
        <v>157</v>
      </c>
      <c r="AU881" s="247" t="s">
        <v>87</v>
      </c>
      <c r="AV881" s="12" t="s">
        <v>8</v>
      </c>
      <c r="AW881" s="12" t="s">
        <v>33</v>
      </c>
      <c r="AX881" s="12" t="s">
        <v>78</v>
      </c>
      <c r="AY881" s="247" t="s">
        <v>145</v>
      </c>
    </row>
    <row r="882" s="13" customFormat="1">
      <c r="B882" s="248"/>
      <c r="C882" s="249"/>
      <c r="D882" s="235" t="s">
        <v>157</v>
      </c>
      <c r="E882" s="250" t="s">
        <v>1</v>
      </c>
      <c r="F882" s="251" t="s">
        <v>814</v>
      </c>
      <c r="G882" s="249"/>
      <c r="H882" s="252">
        <v>11.699999999999999</v>
      </c>
      <c r="I882" s="253"/>
      <c r="J882" s="249"/>
      <c r="K882" s="249"/>
      <c r="L882" s="254"/>
      <c r="M882" s="255"/>
      <c r="N882" s="256"/>
      <c r="O882" s="256"/>
      <c r="P882" s="256"/>
      <c r="Q882" s="256"/>
      <c r="R882" s="256"/>
      <c r="S882" s="256"/>
      <c r="T882" s="257"/>
      <c r="AT882" s="258" t="s">
        <v>157</v>
      </c>
      <c r="AU882" s="258" t="s">
        <v>87</v>
      </c>
      <c r="AV882" s="13" t="s">
        <v>87</v>
      </c>
      <c r="AW882" s="13" t="s">
        <v>33</v>
      </c>
      <c r="AX882" s="13" t="s">
        <v>78</v>
      </c>
      <c r="AY882" s="258" t="s">
        <v>145</v>
      </c>
    </row>
    <row r="883" s="14" customFormat="1">
      <c r="B883" s="259"/>
      <c r="C883" s="260"/>
      <c r="D883" s="235" t="s">
        <v>157</v>
      </c>
      <c r="E883" s="261" t="s">
        <v>1</v>
      </c>
      <c r="F883" s="262" t="s">
        <v>161</v>
      </c>
      <c r="G883" s="260"/>
      <c r="H883" s="263">
        <v>39.799999999999997</v>
      </c>
      <c r="I883" s="264"/>
      <c r="J883" s="260"/>
      <c r="K883" s="260"/>
      <c r="L883" s="265"/>
      <c r="M883" s="266"/>
      <c r="N883" s="267"/>
      <c r="O883" s="267"/>
      <c r="P883" s="267"/>
      <c r="Q883" s="267"/>
      <c r="R883" s="267"/>
      <c r="S883" s="267"/>
      <c r="T883" s="268"/>
      <c r="AT883" s="269" t="s">
        <v>157</v>
      </c>
      <c r="AU883" s="269" t="s">
        <v>87</v>
      </c>
      <c r="AV883" s="14" t="s">
        <v>153</v>
      </c>
      <c r="AW883" s="14" t="s">
        <v>33</v>
      </c>
      <c r="AX883" s="14" t="s">
        <v>8</v>
      </c>
      <c r="AY883" s="269" t="s">
        <v>145</v>
      </c>
    </row>
    <row r="884" s="1" customFormat="1" ht="24" customHeight="1">
      <c r="B884" s="37"/>
      <c r="C884" s="222" t="s">
        <v>815</v>
      </c>
      <c r="D884" s="222" t="s">
        <v>148</v>
      </c>
      <c r="E884" s="223" t="s">
        <v>816</v>
      </c>
      <c r="F884" s="224" t="s">
        <v>817</v>
      </c>
      <c r="G884" s="225" t="s">
        <v>181</v>
      </c>
      <c r="H884" s="226">
        <v>39.799999999999997</v>
      </c>
      <c r="I884" s="227"/>
      <c r="J884" s="228">
        <f>ROUND(I884*H884,0)</f>
        <v>0</v>
      </c>
      <c r="K884" s="224" t="s">
        <v>152</v>
      </c>
      <c r="L884" s="42"/>
      <c r="M884" s="229" t="s">
        <v>1</v>
      </c>
      <c r="N884" s="230" t="s">
        <v>43</v>
      </c>
      <c r="O884" s="85"/>
      <c r="P884" s="231">
        <f>O884*H884</f>
        <v>0</v>
      </c>
      <c r="Q884" s="231">
        <v>3.0000000000000001E-05</v>
      </c>
      <c r="R884" s="231">
        <f>Q884*H884</f>
        <v>0.001194</v>
      </c>
      <c r="S884" s="231">
        <v>0</v>
      </c>
      <c r="T884" s="232">
        <f>S884*H884</f>
        <v>0</v>
      </c>
      <c r="AR884" s="233" t="s">
        <v>258</v>
      </c>
      <c r="AT884" s="233" t="s">
        <v>148</v>
      </c>
      <c r="AU884" s="233" t="s">
        <v>87</v>
      </c>
      <c r="AY884" s="16" t="s">
        <v>145</v>
      </c>
      <c r="BE884" s="234">
        <f>IF(N884="základní",J884,0)</f>
        <v>0</v>
      </c>
      <c r="BF884" s="234">
        <f>IF(N884="snížená",J884,0)</f>
        <v>0</v>
      </c>
      <c r="BG884" s="234">
        <f>IF(N884="zákl. přenesená",J884,0)</f>
        <v>0</v>
      </c>
      <c r="BH884" s="234">
        <f>IF(N884="sníž. přenesená",J884,0)</f>
        <v>0</v>
      </c>
      <c r="BI884" s="234">
        <f>IF(N884="nulová",J884,0)</f>
        <v>0</v>
      </c>
      <c r="BJ884" s="16" t="s">
        <v>8</v>
      </c>
      <c r="BK884" s="234">
        <f>ROUND(I884*H884,0)</f>
        <v>0</v>
      </c>
      <c r="BL884" s="16" t="s">
        <v>258</v>
      </c>
      <c r="BM884" s="233" t="s">
        <v>818</v>
      </c>
    </row>
    <row r="885" s="1" customFormat="1">
      <c r="B885" s="37"/>
      <c r="C885" s="38"/>
      <c r="D885" s="235" t="s">
        <v>155</v>
      </c>
      <c r="E885" s="38"/>
      <c r="F885" s="236" t="s">
        <v>819</v>
      </c>
      <c r="G885" s="38"/>
      <c r="H885" s="38"/>
      <c r="I885" s="138"/>
      <c r="J885" s="38"/>
      <c r="K885" s="38"/>
      <c r="L885" s="42"/>
      <c r="M885" s="237"/>
      <c r="N885" s="85"/>
      <c r="O885" s="85"/>
      <c r="P885" s="85"/>
      <c r="Q885" s="85"/>
      <c r="R885" s="85"/>
      <c r="S885" s="85"/>
      <c r="T885" s="86"/>
      <c r="AT885" s="16" t="s">
        <v>155</v>
      </c>
      <c r="AU885" s="16" t="s">
        <v>87</v>
      </c>
    </row>
    <row r="886" s="12" customFormat="1">
      <c r="B886" s="238"/>
      <c r="C886" s="239"/>
      <c r="D886" s="235" t="s">
        <v>157</v>
      </c>
      <c r="E886" s="240" t="s">
        <v>1</v>
      </c>
      <c r="F886" s="241" t="s">
        <v>158</v>
      </c>
      <c r="G886" s="239"/>
      <c r="H886" s="240" t="s">
        <v>1</v>
      </c>
      <c r="I886" s="242"/>
      <c r="J886" s="239"/>
      <c r="K886" s="239"/>
      <c r="L886" s="243"/>
      <c r="M886" s="244"/>
      <c r="N886" s="245"/>
      <c r="O886" s="245"/>
      <c r="P886" s="245"/>
      <c r="Q886" s="245"/>
      <c r="R886" s="245"/>
      <c r="S886" s="245"/>
      <c r="T886" s="246"/>
      <c r="AT886" s="247" t="s">
        <v>157</v>
      </c>
      <c r="AU886" s="247" t="s">
        <v>87</v>
      </c>
      <c r="AV886" s="12" t="s">
        <v>8</v>
      </c>
      <c r="AW886" s="12" t="s">
        <v>33</v>
      </c>
      <c r="AX886" s="12" t="s">
        <v>78</v>
      </c>
      <c r="AY886" s="247" t="s">
        <v>145</v>
      </c>
    </row>
    <row r="887" s="12" customFormat="1">
      <c r="B887" s="238"/>
      <c r="C887" s="239"/>
      <c r="D887" s="235" t="s">
        <v>157</v>
      </c>
      <c r="E887" s="240" t="s">
        <v>1</v>
      </c>
      <c r="F887" s="241" t="s">
        <v>196</v>
      </c>
      <c r="G887" s="239"/>
      <c r="H887" s="240" t="s">
        <v>1</v>
      </c>
      <c r="I887" s="242"/>
      <c r="J887" s="239"/>
      <c r="K887" s="239"/>
      <c r="L887" s="243"/>
      <c r="M887" s="244"/>
      <c r="N887" s="245"/>
      <c r="O887" s="245"/>
      <c r="P887" s="245"/>
      <c r="Q887" s="245"/>
      <c r="R887" s="245"/>
      <c r="S887" s="245"/>
      <c r="T887" s="246"/>
      <c r="AT887" s="247" t="s">
        <v>157</v>
      </c>
      <c r="AU887" s="247" t="s">
        <v>87</v>
      </c>
      <c r="AV887" s="12" t="s">
        <v>8</v>
      </c>
      <c r="AW887" s="12" t="s">
        <v>33</v>
      </c>
      <c r="AX887" s="12" t="s">
        <v>78</v>
      </c>
      <c r="AY887" s="247" t="s">
        <v>145</v>
      </c>
    </row>
    <row r="888" s="13" customFormat="1">
      <c r="B888" s="248"/>
      <c r="C888" s="249"/>
      <c r="D888" s="235" t="s">
        <v>157</v>
      </c>
      <c r="E888" s="250" t="s">
        <v>1</v>
      </c>
      <c r="F888" s="251" t="s">
        <v>813</v>
      </c>
      <c r="G888" s="249"/>
      <c r="H888" s="252">
        <v>28.100000000000001</v>
      </c>
      <c r="I888" s="253"/>
      <c r="J888" s="249"/>
      <c r="K888" s="249"/>
      <c r="L888" s="254"/>
      <c r="M888" s="255"/>
      <c r="N888" s="256"/>
      <c r="O888" s="256"/>
      <c r="P888" s="256"/>
      <c r="Q888" s="256"/>
      <c r="R888" s="256"/>
      <c r="S888" s="256"/>
      <c r="T888" s="257"/>
      <c r="AT888" s="258" t="s">
        <v>157</v>
      </c>
      <c r="AU888" s="258" t="s">
        <v>87</v>
      </c>
      <c r="AV888" s="13" t="s">
        <v>87</v>
      </c>
      <c r="AW888" s="13" t="s">
        <v>33</v>
      </c>
      <c r="AX888" s="13" t="s">
        <v>78</v>
      </c>
      <c r="AY888" s="258" t="s">
        <v>145</v>
      </c>
    </row>
    <row r="889" s="12" customFormat="1">
      <c r="B889" s="238"/>
      <c r="C889" s="239"/>
      <c r="D889" s="235" t="s">
        <v>157</v>
      </c>
      <c r="E889" s="240" t="s">
        <v>1</v>
      </c>
      <c r="F889" s="241" t="s">
        <v>217</v>
      </c>
      <c r="G889" s="239"/>
      <c r="H889" s="240" t="s">
        <v>1</v>
      </c>
      <c r="I889" s="242"/>
      <c r="J889" s="239"/>
      <c r="K889" s="239"/>
      <c r="L889" s="243"/>
      <c r="M889" s="244"/>
      <c r="N889" s="245"/>
      <c r="O889" s="245"/>
      <c r="P889" s="245"/>
      <c r="Q889" s="245"/>
      <c r="R889" s="245"/>
      <c r="S889" s="245"/>
      <c r="T889" s="246"/>
      <c r="AT889" s="247" t="s">
        <v>157</v>
      </c>
      <c r="AU889" s="247" t="s">
        <v>87</v>
      </c>
      <c r="AV889" s="12" t="s">
        <v>8</v>
      </c>
      <c r="AW889" s="12" t="s">
        <v>33</v>
      </c>
      <c r="AX889" s="12" t="s">
        <v>78</v>
      </c>
      <c r="AY889" s="247" t="s">
        <v>145</v>
      </c>
    </row>
    <row r="890" s="13" customFormat="1">
      <c r="B890" s="248"/>
      <c r="C890" s="249"/>
      <c r="D890" s="235" t="s">
        <v>157</v>
      </c>
      <c r="E890" s="250" t="s">
        <v>1</v>
      </c>
      <c r="F890" s="251" t="s">
        <v>814</v>
      </c>
      <c r="G890" s="249"/>
      <c r="H890" s="252">
        <v>11.699999999999999</v>
      </c>
      <c r="I890" s="253"/>
      <c r="J890" s="249"/>
      <c r="K890" s="249"/>
      <c r="L890" s="254"/>
      <c r="M890" s="255"/>
      <c r="N890" s="256"/>
      <c r="O890" s="256"/>
      <c r="P890" s="256"/>
      <c r="Q890" s="256"/>
      <c r="R890" s="256"/>
      <c r="S890" s="256"/>
      <c r="T890" s="257"/>
      <c r="AT890" s="258" t="s">
        <v>157</v>
      </c>
      <c r="AU890" s="258" t="s">
        <v>87</v>
      </c>
      <c r="AV890" s="13" t="s">
        <v>87</v>
      </c>
      <c r="AW890" s="13" t="s">
        <v>33</v>
      </c>
      <c r="AX890" s="13" t="s">
        <v>78</v>
      </c>
      <c r="AY890" s="258" t="s">
        <v>145</v>
      </c>
    </row>
    <row r="891" s="14" customFormat="1">
      <c r="B891" s="259"/>
      <c r="C891" s="260"/>
      <c r="D891" s="235" t="s">
        <v>157</v>
      </c>
      <c r="E891" s="261" t="s">
        <v>1</v>
      </c>
      <c r="F891" s="262" t="s">
        <v>161</v>
      </c>
      <c r="G891" s="260"/>
      <c r="H891" s="263">
        <v>39.799999999999997</v>
      </c>
      <c r="I891" s="264"/>
      <c r="J891" s="260"/>
      <c r="K891" s="260"/>
      <c r="L891" s="265"/>
      <c r="M891" s="266"/>
      <c r="N891" s="267"/>
      <c r="O891" s="267"/>
      <c r="P891" s="267"/>
      <c r="Q891" s="267"/>
      <c r="R891" s="267"/>
      <c r="S891" s="267"/>
      <c r="T891" s="268"/>
      <c r="AT891" s="269" t="s">
        <v>157</v>
      </c>
      <c r="AU891" s="269" t="s">
        <v>87</v>
      </c>
      <c r="AV891" s="14" t="s">
        <v>153</v>
      </c>
      <c r="AW891" s="14" t="s">
        <v>33</v>
      </c>
      <c r="AX891" s="14" t="s">
        <v>8</v>
      </c>
      <c r="AY891" s="269" t="s">
        <v>145</v>
      </c>
    </row>
    <row r="892" s="1" customFormat="1" ht="24" customHeight="1">
      <c r="B892" s="37"/>
      <c r="C892" s="270" t="s">
        <v>820</v>
      </c>
      <c r="D892" s="270" t="s">
        <v>352</v>
      </c>
      <c r="E892" s="271" t="s">
        <v>821</v>
      </c>
      <c r="F892" s="272" t="s">
        <v>822</v>
      </c>
      <c r="G892" s="273" t="s">
        <v>181</v>
      </c>
      <c r="H892" s="274">
        <v>41.789999999999999</v>
      </c>
      <c r="I892" s="275"/>
      <c r="J892" s="276">
        <f>ROUND(I892*H892,0)</f>
        <v>0</v>
      </c>
      <c r="K892" s="272" t="s">
        <v>1</v>
      </c>
      <c r="L892" s="277"/>
      <c r="M892" s="278" t="s">
        <v>1</v>
      </c>
      <c r="N892" s="279" t="s">
        <v>43</v>
      </c>
      <c r="O892" s="85"/>
      <c r="P892" s="231">
        <f>O892*H892</f>
        <v>0</v>
      </c>
      <c r="Q892" s="231">
        <v>0.00020000000000000001</v>
      </c>
      <c r="R892" s="231">
        <f>Q892*H892</f>
        <v>0.0083580000000000008</v>
      </c>
      <c r="S892" s="231">
        <v>0</v>
      </c>
      <c r="T892" s="232">
        <f>S892*H892</f>
        <v>0</v>
      </c>
      <c r="AR892" s="233" t="s">
        <v>351</v>
      </c>
      <c r="AT892" s="233" t="s">
        <v>352</v>
      </c>
      <c r="AU892" s="233" t="s">
        <v>87</v>
      </c>
      <c r="AY892" s="16" t="s">
        <v>145</v>
      </c>
      <c r="BE892" s="234">
        <f>IF(N892="základní",J892,0)</f>
        <v>0</v>
      </c>
      <c r="BF892" s="234">
        <f>IF(N892="snížená",J892,0)</f>
        <v>0</v>
      </c>
      <c r="BG892" s="234">
        <f>IF(N892="zákl. přenesená",J892,0)</f>
        <v>0</v>
      </c>
      <c r="BH892" s="234">
        <f>IF(N892="sníž. přenesená",J892,0)</f>
        <v>0</v>
      </c>
      <c r="BI892" s="234">
        <f>IF(N892="nulová",J892,0)</f>
        <v>0</v>
      </c>
      <c r="BJ892" s="16" t="s">
        <v>8</v>
      </c>
      <c r="BK892" s="234">
        <f>ROUND(I892*H892,0)</f>
        <v>0</v>
      </c>
      <c r="BL892" s="16" t="s">
        <v>258</v>
      </c>
      <c r="BM892" s="233" t="s">
        <v>823</v>
      </c>
    </row>
    <row r="893" s="1" customFormat="1">
      <c r="B893" s="37"/>
      <c r="C893" s="38"/>
      <c r="D893" s="235" t="s">
        <v>155</v>
      </c>
      <c r="E893" s="38"/>
      <c r="F893" s="236" t="s">
        <v>824</v>
      </c>
      <c r="G893" s="38"/>
      <c r="H893" s="38"/>
      <c r="I893" s="138"/>
      <c r="J893" s="38"/>
      <c r="K893" s="38"/>
      <c r="L893" s="42"/>
      <c r="M893" s="237"/>
      <c r="N893" s="85"/>
      <c r="O893" s="85"/>
      <c r="P893" s="85"/>
      <c r="Q893" s="85"/>
      <c r="R893" s="85"/>
      <c r="S893" s="85"/>
      <c r="T893" s="86"/>
      <c r="AT893" s="16" t="s">
        <v>155</v>
      </c>
      <c r="AU893" s="16" t="s">
        <v>87</v>
      </c>
    </row>
    <row r="894" s="12" customFormat="1">
      <c r="B894" s="238"/>
      <c r="C894" s="239"/>
      <c r="D894" s="235" t="s">
        <v>157</v>
      </c>
      <c r="E894" s="240" t="s">
        <v>1</v>
      </c>
      <c r="F894" s="241" t="s">
        <v>158</v>
      </c>
      <c r="G894" s="239"/>
      <c r="H894" s="240" t="s">
        <v>1</v>
      </c>
      <c r="I894" s="242"/>
      <c r="J894" s="239"/>
      <c r="K894" s="239"/>
      <c r="L894" s="243"/>
      <c r="M894" s="244"/>
      <c r="N894" s="245"/>
      <c r="O894" s="245"/>
      <c r="P894" s="245"/>
      <c r="Q894" s="245"/>
      <c r="R894" s="245"/>
      <c r="S894" s="245"/>
      <c r="T894" s="246"/>
      <c r="AT894" s="247" t="s">
        <v>157</v>
      </c>
      <c r="AU894" s="247" t="s">
        <v>87</v>
      </c>
      <c r="AV894" s="12" t="s">
        <v>8</v>
      </c>
      <c r="AW894" s="12" t="s">
        <v>33</v>
      </c>
      <c r="AX894" s="12" t="s">
        <v>78</v>
      </c>
      <c r="AY894" s="247" t="s">
        <v>145</v>
      </c>
    </row>
    <row r="895" s="12" customFormat="1">
      <c r="B895" s="238"/>
      <c r="C895" s="239"/>
      <c r="D895" s="235" t="s">
        <v>157</v>
      </c>
      <c r="E895" s="240" t="s">
        <v>1</v>
      </c>
      <c r="F895" s="241" t="s">
        <v>196</v>
      </c>
      <c r="G895" s="239"/>
      <c r="H895" s="240" t="s">
        <v>1</v>
      </c>
      <c r="I895" s="242"/>
      <c r="J895" s="239"/>
      <c r="K895" s="239"/>
      <c r="L895" s="243"/>
      <c r="M895" s="244"/>
      <c r="N895" s="245"/>
      <c r="O895" s="245"/>
      <c r="P895" s="245"/>
      <c r="Q895" s="245"/>
      <c r="R895" s="245"/>
      <c r="S895" s="245"/>
      <c r="T895" s="246"/>
      <c r="AT895" s="247" t="s">
        <v>157</v>
      </c>
      <c r="AU895" s="247" t="s">
        <v>87</v>
      </c>
      <c r="AV895" s="12" t="s">
        <v>8</v>
      </c>
      <c r="AW895" s="12" t="s">
        <v>33</v>
      </c>
      <c r="AX895" s="12" t="s">
        <v>78</v>
      </c>
      <c r="AY895" s="247" t="s">
        <v>145</v>
      </c>
    </row>
    <row r="896" s="13" customFormat="1">
      <c r="B896" s="248"/>
      <c r="C896" s="249"/>
      <c r="D896" s="235" t="s">
        <v>157</v>
      </c>
      <c r="E896" s="250" t="s">
        <v>1</v>
      </c>
      <c r="F896" s="251" t="s">
        <v>813</v>
      </c>
      <c r="G896" s="249"/>
      <c r="H896" s="252">
        <v>28.100000000000001</v>
      </c>
      <c r="I896" s="253"/>
      <c r="J896" s="249"/>
      <c r="K896" s="249"/>
      <c r="L896" s="254"/>
      <c r="M896" s="255"/>
      <c r="N896" s="256"/>
      <c r="O896" s="256"/>
      <c r="P896" s="256"/>
      <c r="Q896" s="256"/>
      <c r="R896" s="256"/>
      <c r="S896" s="256"/>
      <c r="T896" s="257"/>
      <c r="AT896" s="258" t="s">
        <v>157</v>
      </c>
      <c r="AU896" s="258" t="s">
        <v>87</v>
      </c>
      <c r="AV896" s="13" t="s">
        <v>87</v>
      </c>
      <c r="AW896" s="13" t="s">
        <v>33</v>
      </c>
      <c r="AX896" s="13" t="s">
        <v>78</v>
      </c>
      <c r="AY896" s="258" t="s">
        <v>145</v>
      </c>
    </row>
    <row r="897" s="12" customFormat="1">
      <c r="B897" s="238"/>
      <c r="C897" s="239"/>
      <c r="D897" s="235" t="s">
        <v>157</v>
      </c>
      <c r="E897" s="240" t="s">
        <v>1</v>
      </c>
      <c r="F897" s="241" t="s">
        <v>217</v>
      </c>
      <c r="G897" s="239"/>
      <c r="H897" s="240" t="s">
        <v>1</v>
      </c>
      <c r="I897" s="242"/>
      <c r="J897" s="239"/>
      <c r="K897" s="239"/>
      <c r="L897" s="243"/>
      <c r="M897" s="244"/>
      <c r="N897" s="245"/>
      <c r="O897" s="245"/>
      <c r="P897" s="245"/>
      <c r="Q897" s="245"/>
      <c r="R897" s="245"/>
      <c r="S897" s="245"/>
      <c r="T897" s="246"/>
      <c r="AT897" s="247" t="s">
        <v>157</v>
      </c>
      <c r="AU897" s="247" t="s">
        <v>87</v>
      </c>
      <c r="AV897" s="12" t="s">
        <v>8</v>
      </c>
      <c r="AW897" s="12" t="s">
        <v>33</v>
      </c>
      <c r="AX897" s="12" t="s">
        <v>78</v>
      </c>
      <c r="AY897" s="247" t="s">
        <v>145</v>
      </c>
    </row>
    <row r="898" s="13" customFormat="1">
      <c r="B898" s="248"/>
      <c r="C898" s="249"/>
      <c r="D898" s="235" t="s">
        <v>157</v>
      </c>
      <c r="E898" s="250" t="s">
        <v>1</v>
      </c>
      <c r="F898" s="251" t="s">
        <v>814</v>
      </c>
      <c r="G898" s="249"/>
      <c r="H898" s="252">
        <v>11.699999999999999</v>
      </c>
      <c r="I898" s="253"/>
      <c r="J898" s="249"/>
      <c r="K898" s="249"/>
      <c r="L898" s="254"/>
      <c r="M898" s="255"/>
      <c r="N898" s="256"/>
      <c r="O898" s="256"/>
      <c r="P898" s="256"/>
      <c r="Q898" s="256"/>
      <c r="R898" s="256"/>
      <c r="S898" s="256"/>
      <c r="T898" s="257"/>
      <c r="AT898" s="258" t="s">
        <v>157</v>
      </c>
      <c r="AU898" s="258" t="s">
        <v>87</v>
      </c>
      <c r="AV898" s="13" t="s">
        <v>87</v>
      </c>
      <c r="AW898" s="13" t="s">
        <v>33</v>
      </c>
      <c r="AX898" s="13" t="s">
        <v>78</v>
      </c>
      <c r="AY898" s="258" t="s">
        <v>145</v>
      </c>
    </row>
    <row r="899" s="14" customFormat="1">
      <c r="B899" s="259"/>
      <c r="C899" s="260"/>
      <c r="D899" s="235" t="s">
        <v>157</v>
      </c>
      <c r="E899" s="261" t="s">
        <v>1</v>
      </c>
      <c r="F899" s="262" t="s">
        <v>161</v>
      </c>
      <c r="G899" s="260"/>
      <c r="H899" s="263">
        <v>39.799999999999997</v>
      </c>
      <c r="I899" s="264"/>
      <c r="J899" s="260"/>
      <c r="K899" s="260"/>
      <c r="L899" s="265"/>
      <c r="M899" s="266"/>
      <c r="N899" s="267"/>
      <c r="O899" s="267"/>
      <c r="P899" s="267"/>
      <c r="Q899" s="267"/>
      <c r="R899" s="267"/>
      <c r="S899" s="267"/>
      <c r="T899" s="268"/>
      <c r="AT899" s="269" t="s">
        <v>157</v>
      </c>
      <c r="AU899" s="269" t="s">
        <v>87</v>
      </c>
      <c r="AV899" s="14" t="s">
        <v>153</v>
      </c>
      <c r="AW899" s="14" t="s">
        <v>33</v>
      </c>
      <c r="AX899" s="14" t="s">
        <v>8</v>
      </c>
      <c r="AY899" s="269" t="s">
        <v>145</v>
      </c>
    </row>
    <row r="900" s="13" customFormat="1">
      <c r="B900" s="248"/>
      <c r="C900" s="249"/>
      <c r="D900" s="235" t="s">
        <v>157</v>
      </c>
      <c r="E900" s="249"/>
      <c r="F900" s="251" t="s">
        <v>825</v>
      </c>
      <c r="G900" s="249"/>
      <c r="H900" s="252">
        <v>41.789999999999999</v>
      </c>
      <c r="I900" s="253"/>
      <c r="J900" s="249"/>
      <c r="K900" s="249"/>
      <c r="L900" s="254"/>
      <c r="M900" s="255"/>
      <c r="N900" s="256"/>
      <c r="O900" s="256"/>
      <c r="P900" s="256"/>
      <c r="Q900" s="256"/>
      <c r="R900" s="256"/>
      <c r="S900" s="256"/>
      <c r="T900" s="257"/>
      <c r="AT900" s="258" t="s">
        <v>157</v>
      </c>
      <c r="AU900" s="258" t="s">
        <v>87</v>
      </c>
      <c r="AV900" s="13" t="s">
        <v>87</v>
      </c>
      <c r="AW900" s="13" t="s">
        <v>4</v>
      </c>
      <c r="AX900" s="13" t="s">
        <v>8</v>
      </c>
      <c r="AY900" s="258" t="s">
        <v>145</v>
      </c>
    </row>
    <row r="901" s="1" customFormat="1" ht="36" customHeight="1">
      <c r="B901" s="37"/>
      <c r="C901" s="222" t="s">
        <v>826</v>
      </c>
      <c r="D901" s="222" t="s">
        <v>148</v>
      </c>
      <c r="E901" s="223" t="s">
        <v>827</v>
      </c>
      <c r="F901" s="224" t="s">
        <v>828</v>
      </c>
      <c r="G901" s="225" t="s">
        <v>168</v>
      </c>
      <c r="H901" s="226">
        <v>60.090000000000003</v>
      </c>
      <c r="I901" s="227"/>
      <c r="J901" s="228">
        <f>ROUND(I901*H901,0)</f>
        <v>0</v>
      </c>
      <c r="K901" s="224" t="s">
        <v>152</v>
      </c>
      <c r="L901" s="42"/>
      <c r="M901" s="229" t="s">
        <v>1</v>
      </c>
      <c r="N901" s="230" t="s">
        <v>43</v>
      </c>
      <c r="O901" s="85"/>
      <c r="P901" s="231">
        <f>O901*H901</f>
        <v>0</v>
      </c>
      <c r="Q901" s="231">
        <v>0.017610000000000001</v>
      </c>
      <c r="R901" s="231">
        <f>Q901*H901</f>
        <v>1.0581849000000001</v>
      </c>
      <c r="S901" s="231">
        <v>0</v>
      </c>
      <c r="T901" s="232">
        <f>S901*H901</f>
        <v>0</v>
      </c>
      <c r="AR901" s="233" t="s">
        <v>258</v>
      </c>
      <c r="AT901" s="233" t="s">
        <v>148</v>
      </c>
      <c r="AU901" s="233" t="s">
        <v>87</v>
      </c>
      <c r="AY901" s="16" t="s">
        <v>145</v>
      </c>
      <c r="BE901" s="234">
        <f>IF(N901="základní",J901,0)</f>
        <v>0</v>
      </c>
      <c r="BF901" s="234">
        <f>IF(N901="snížená",J901,0)</f>
        <v>0</v>
      </c>
      <c r="BG901" s="234">
        <f>IF(N901="zákl. přenesená",J901,0)</f>
        <v>0</v>
      </c>
      <c r="BH901" s="234">
        <f>IF(N901="sníž. přenesená",J901,0)</f>
        <v>0</v>
      </c>
      <c r="BI901" s="234">
        <f>IF(N901="nulová",J901,0)</f>
        <v>0</v>
      </c>
      <c r="BJ901" s="16" t="s">
        <v>8</v>
      </c>
      <c r="BK901" s="234">
        <f>ROUND(I901*H901,0)</f>
        <v>0</v>
      </c>
      <c r="BL901" s="16" t="s">
        <v>258</v>
      </c>
      <c r="BM901" s="233" t="s">
        <v>829</v>
      </c>
    </row>
    <row r="902" s="1" customFormat="1">
      <c r="B902" s="37"/>
      <c r="C902" s="38"/>
      <c r="D902" s="235" t="s">
        <v>155</v>
      </c>
      <c r="E902" s="38"/>
      <c r="F902" s="236" t="s">
        <v>830</v>
      </c>
      <c r="G902" s="38"/>
      <c r="H902" s="38"/>
      <c r="I902" s="138"/>
      <c r="J902" s="38"/>
      <c r="K902" s="38"/>
      <c r="L902" s="42"/>
      <c r="M902" s="237"/>
      <c r="N902" s="85"/>
      <c r="O902" s="85"/>
      <c r="P902" s="85"/>
      <c r="Q902" s="85"/>
      <c r="R902" s="85"/>
      <c r="S902" s="85"/>
      <c r="T902" s="86"/>
      <c r="AT902" s="16" t="s">
        <v>155</v>
      </c>
      <c r="AU902" s="16" t="s">
        <v>87</v>
      </c>
    </row>
    <row r="903" s="12" customFormat="1">
      <c r="B903" s="238"/>
      <c r="C903" s="239"/>
      <c r="D903" s="235" t="s">
        <v>157</v>
      </c>
      <c r="E903" s="240" t="s">
        <v>1</v>
      </c>
      <c r="F903" s="241" t="s">
        <v>158</v>
      </c>
      <c r="G903" s="239"/>
      <c r="H903" s="240" t="s">
        <v>1</v>
      </c>
      <c r="I903" s="242"/>
      <c r="J903" s="239"/>
      <c r="K903" s="239"/>
      <c r="L903" s="243"/>
      <c r="M903" s="244"/>
      <c r="N903" s="245"/>
      <c r="O903" s="245"/>
      <c r="P903" s="245"/>
      <c r="Q903" s="245"/>
      <c r="R903" s="245"/>
      <c r="S903" s="245"/>
      <c r="T903" s="246"/>
      <c r="AT903" s="247" t="s">
        <v>157</v>
      </c>
      <c r="AU903" s="247" t="s">
        <v>87</v>
      </c>
      <c r="AV903" s="12" t="s">
        <v>8</v>
      </c>
      <c r="AW903" s="12" t="s">
        <v>33</v>
      </c>
      <c r="AX903" s="12" t="s">
        <v>78</v>
      </c>
      <c r="AY903" s="247" t="s">
        <v>145</v>
      </c>
    </row>
    <row r="904" s="12" customFormat="1">
      <c r="B904" s="238"/>
      <c r="C904" s="239"/>
      <c r="D904" s="235" t="s">
        <v>157</v>
      </c>
      <c r="E904" s="240" t="s">
        <v>1</v>
      </c>
      <c r="F904" s="241" t="s">
        <v>635</v>
      </c>
      <c r="G904" s="239"/>
      <c r="H904" s="240" t="s">
        <v>1</v>
      </c>
      <c r="I904" s="242"/>
      <c r="J904" s="239"/>
      <c r="K904" s="239"/>
      <c r="L904" s="243"/>
      <c r="M904" s="244"/>
      <c r="N904" s="245"/>
      <c r="O904" s="245"/>
      <c r="P904" s="245"/>
      <c r="Q904" s="245"/>
      <c r="R904" s="245"/>
      <c r="S904" s="245"/>
      <c r="T904" s="246"/>
      <c r="AT904" s="247" t="s">
        <v>157</v>
      </c>
      <c r="AU904" s="247" t="s">
        <v>87</v>
      </c>
      <c r="AV904" s="12" t="s">
        <v>8</v>
      </c>
      <c r="AW904" s="12" t="s">
        <v>33</v>
      </c>
      <c r="AX904" s="12" t="s">
        <v>78</v>
      </c>
      <c r="AY904" s="247" t="s">
        <v>145</v>
      </c>
    </row>
    <row r="905" s="12" customFormat="1">
      <c r="B905" s="238"/>
      <c r="C905" s="239"/>
      <c r="D905" s="235" t="s">
        <v>157</v>
      </c>
      <c r="E905" s="240" t="s">
        <v>1</v>
      </c>
      <c r="F905" s="241" t="s">
        <v>196</v>
      </c>
      <c r="G905" s="239"/>
      <c r="H905" s="240" t="s">
        <v>1</v>
      </c>
      <c r="I905" s="242"/>
      <c r="J905" s="239"/>
      <c r="K905" s="239"/>
      <c r="L905" s="243"/>
      <c r="M905" s="244"/>
      <c r="N905" s="245"/>
      <c r="O905" s="245"/>
      <c r="P905" s="245"/>
      <c r="Q905" s="245"/>
      <c r="R905" s="245"/>
      <c r="S905" s="245"/>
      <c r="T905" s="246"/>
      <c r="AT905" s="247" t="s">
        <v>157</v>
      </c>
      <c r="AU905" s="247" t="s">
        <v>87</v>
      </c>
      <c r="AV905" s="12" t="s">
        <v>8</v>
      </c>
      <c r="AW905" s="12" t="s">
        <v>33</v>
      </c>
      <c r="AX905" s="12" t="s">
        <v>78</v>
      </c>
      <c r="AY905" s="247" t="s">
        <v>145</v>
      </c>
    </row>
    <row r="906" s="13" customFormat="1">
      <c r="B906" s="248"/>
      <c r="C906" s="249"/>
      <c r="D906" s="235" t="s">
        <v>157</v>
      </c>
      <c r="E906" s="250" t="s">
        <v>1</v>
      </c>
      <c r="F906" s="251" t="s">
        <v>216</v>
      </c>
      <c r="G906" s="249"/>
      <c r="H906" s="252">
        <v>48.789999999999999</v>
      </c>
      <c r="I906" s="253"/>
      <c r="J906" s="249"/>
      <c r="K906" s="249"/>
      <c r="L906" s="254"/>
      <c r="M906" s="255"/>
      <c r="N906" s="256"/>
      <c r="O906" s="256"/>
      <c r="P906" s="256"/>
      <c r="Q906" s="256"/>
      <c r="R906" s="256"/>
      <c r="S906" s="256"/>
      <c r="T906" s="257"/>
      <c r="AT906" s="258" t="s">
        <v>157</v>
      </c>
      <c r="AU906" s="258" t="s">
        <v>87</v>
      </c>
      <c r="AV906" s="13" t="s">
        <v>87</v>
      </c>
      <c r="AW906" s="13" t="s">
        <v>33</v>
      </c>
      <c r="AX906" s="13" t="s">
        <v>78</v>
      </c>
      <c r="AY906" s="258" t="s">
        <v>145</v>
      </c>
    </row>
    <row r="907" s="12" customFormat="1">
      <c r="B907" s="238"/>
      <c r="C907" s="239"/>
      <c r="D907" s="235" t="s">
        <v>157</v>
      </c>
      <c r="E907" s="240" t="s">
        <v>1</v>
      </c>
      <c r="F907" s="241" t="s">
        <v>217</v>
      </c>
      <c r="G907" s="239"/>
      <c r="H907" s="240" t="s">
        <v>1</v>
      </c>
      <c r="I907" s="242"/>
      <c r="J907" s="239"/>
      <c r="K907" s="239"/>
      <c r="L907" s="243"/>
      <c r="M907" s="244"/>
      <c r="N907" s="245"/>
      <c r="O907" s="245"/>
      <c r="P907" s="245"/>
      <c r="Q907" s="245"/>
      <c r="R907" s="245"/>
      <c r="S907" s="245"/>
      <c r="T907" s="246"/>
      <c r="AT907" s="247" t="s">
        <v>157</v>
      </c>
      <c r="AU907" s="247" t="s">
        <v>87</v>
      </c>
      <c r="AV907" s="12" t="s">
        <v>8</v>
      </c>
      <c r="AW907" s="12" t="s">
        <v>33</v>
      </c>
      <c r="AX907" s="12" t="s">
        <v>78</v>
      </c>
      <c r="AY907" s="247" t="s">
        <v>145</v>
      </c>
    </row>
    <row r="908" s="13" customFormat="1">
      <c r="B908" s="248"/>
      <c r="C908" s="249"/>
      <c r="D908" s="235" t="s">
        <v>157</v>
      </c>
      <c r="E908" s="250" t="s">
        <v>1</v>
      </c>
      <c r="F908" s="251" t="s">
        <v>218</v>
      </c>
      <c r="G908" s="249"/>
      <c r="H908" s="252">
        <v>11.300000000000001</v>
      </c>
      <c r="I908" s="253"/>
      <c r="J908" s="249"/>
      <c r="K908" s="249"/>
      <c r="L908" s="254"/>
      <c r="M908" s="255"/>
      <c r="N908" s="256"/>
      <c r="O908" s="256"/>
      <c r="P908" s="256"/>
      <c r="Q908" s="256"/>
      <c r="R908" s="256"/>
      <c r="S908" s="256"/>
      <c r="T908" s="257"/>
      <c r="AT908" s="258" t="s">
        <v>157</v>
      </c>
      <c r="AU908" s="258" t="s">
        <v>87</v>
      </c>
      <c r="AV908" s="13" t="s">
        <v>87</v>
      </c>
      <c r="AW908" s="13" t="s">
        <v>33</v>
      </c>
      <c r="AX908" s="13" t="s">
        <v>78</v>
      </c>
      <c r="AY908" s="258" t="s">
        <v>145</v>
      </c>
    </row>
    <row r="909" s="14" customFormat="1">
      <c r="B909" s="259"/>
      <c r="C909" s="260"/>
      <c r="D909" s="235" t="s">
        <v>157</v>
      </c>
      <c r="E909" s="261" t="s">
        <v>1</v>
      </c>
      <c r="F909" s="262" t="s">
        <v>161</v>
      </c>
      <c r="G909" s="260"/>
      <c r="H909" s="263">
        <v>60.090000000000003</v>
      </c>
      <c r="I909" s="264"/>
      <c r="J909" s="260"/>
      <c r="K909" s="260"/>
      <c r="L909" s="265"/>
      <c r="M909" s="266"/>
      <c r="N909" s="267"/>
      <c r="O909" s="267"/>
      <c r="P909" s="267"/>
      <c r="Q909" s="267"/>
      <c r="R909" s="267"/>
      <c r="S909" s="267"/>
      <c r="T909" s="268"/>
      <c r="AT909" s="269" t="s">
        <v>157</v>
      </c>
      <c r="AU909" s="269" t="s">
        <v>87</v>
      </c>
      <c r="AV909" s="14" t="s">
        <v>153</v>
      </c>
      <c r="AW909" s="14" t="s">
        <v>33</v>
      </c>
      <c r="AX909" s="14" t="s">
        <v>8</v>
      </c>
      <c r="AY909" s="269" t="s">
        <v>145</v>
      </c>
    </row>
    <row r="910" s="1" customFormat="1" ht="24" customHeight="1">
      <c r="B910" s="37"/>
      <c r="C910" s="222" t="s">
        <v>831</v>
      </c>
      <c r="D910" s="222" t="s">
        <v>148</v>
      </c>
      <c r="E910" s="223" t="s">
        <v>832</v>
      </c>
      <c r="F910" s="224" t="s">
        <v>833</v>
      </c>
      <c r="G910" s="225" t="s">
        <v>168</v>
      </c>
      <c r="H910" s="226">
        <v>60.090000000000003</v>
      </c>
      <c r="I910" s="227"/>
      <c r="J910" s="228">
        <f>ROUND(I910*H910,0)</f>
        <v>0</v>
      </c>
      <c r="K910" s="224" t="s">
        <v>152</v>
      </c>
      <c r="L910" s="42"/>
      <c r="M910" s="229" t="s">
        <v>1</v>
      </c>
      <c r="N910" s="230" t="s">
        <v>43</v>
      </c>
      <c r="O910" s="85"/>
      <c r="P910" s="231">
        <f>O910*H910</f>
        <v>0</v>
      </c>
      <c r="Q910" s="231">
        <v>0</v>
      </c>
      <c r="R910" s="231">
        <f>Q910*H910</f>
        <v>0</v>
      </c>
      <c r="S910" s="231">
        <v>0.0071000000000000004</v>
      </c>
      <c r="T910" s="232">
        <f>S910*H910</f>
        <v>0.42663900000000005</v>
      </c>
      <c r="AR910" s="233" t="s">
        <v>258</v>
      </c>
      <c r="AT910" s="233" t="s">
        <v>148</v>
      </c>
      <c r="AU910" s="233" t="s">
        <v>87</v>
      </c>
      <c r="AY910" s="16" t="s">
        <v>145</v>
      </c>
      <c r="BE910" s="234">
        <f>IF(N910="základní",J910,0)</f>
        <v>0</v>
      </c>
      <c r="BF910" s="234">
        <f>IF(N910="snížená",J910,0)</f>
        <v>0</v>
      </c>
      <c r="BG910" s="234">
        <f>IF(N910="zákl. přenesená",J910,0)</f>
        <v>0</v>
      </c>
      <c r="BH910" s="234">
        <f>IF(N910="sníž. přenesená",J910,0)</f>
        <v>0</v>
      </c>
      <c r="BI910" s="234">
        <f>IF(N910="nulová",J910,0)</f>
        <v>0</v>
      </c>
      <c r="BJ910" s="16" t="s">
        <v>8</v>
      </c>
      <c r="BK910" s="234">
        <f>ROUND(I910*H910,0)</f>
        <v>0</v>
      </c>
      <c r="BL910" s="16" t="s">
        <v>258</v>
      </c>
      <c r="BM910" s="233" t="s">
        <v>834</v>
      </c>
    </row>
    <row r="911" s="1" customFormat="1">
      <c r="B911" s="37"/>
      <c r="C911" s="38"/>
      <c r="D911" s="235" t="s">
        <v>155</v>
      </c>
      <c r="E911" s="38"/>
      <c r="F911" s="236" t="s">
        <v>835</v>
      </c>
      <c r="G911" s="38"/>
      <c r="H911" s="38"/>
      <c r="I911" s="138"/>
      <c r="J911" s="38"/>
      <c r="K911" s="38"/>
      <c r="L911" s="42"/>
      <c r="M911" s="237"/>
      <c r="N911" s="85"/>
      <c r="O911" s="85"/>
      <c r="P911" s="85"/>
      <c r="Q911" s="85"/>
      <c r="R911" s="85"/>
      <c r="S911" s="85"/>
      <c r="T911" s="86"/>
      <c r="AT911" s="16" t="s">
        <v>155</v>
      </c>
      <c r="AU911" s="16" t="s">
        <v>87</v>
      </c>
    </row>
    <row r="912" s="12" customFormat="1">
      <c r="B912" s="238"/>
      <c r="C912" s="239"/>
      <c r="D912" s="235" t="s">
        <v>157</v>
      </c>
      <c r="E912" s="240" t="s">
        <v>1</v>
      </c>
      <c r="F912" s="241" t="s">
        <v>387</v>
      </c>
      <c r="G912" s="239"/>
      <c r="H912" s="240" t="s">
        <v>1</v>
      </c>
      <c r="I912" s="242"/>
      <c r="J912" s="239"/>
      <c r="K912" s="239"/>
      <c r="L912" s="243"/>
      <c r="M912" s="244"/>
      <c r="N912" s="245"/>
      <c r="O912" s="245"/>
      <c r="P912" s="245"/>
      <c r="Q912" s="245"/>
      <c r="R912" s="245"/>
      <c r="S912" s="245"/>
      <c r="T912" s="246"/>
      <c r="AT912" s="247" t="s">
        <v>157</v>
      </c>
      <c r="AU912" s="247" t="s">
        <v>87</v>
      </c>
      <c r="AV912" s="12" t="s">
        <v>8</v>
      </c>
      <c r="AW912" s="12" t="s">
        <v>33</v>
      </c>
      <c r="AX912" s="12" t="s">
        <v>78</v>
      </c>
      <c r="AY912" s="247" t="s">
        <v>145</v>
      </c>
    </row>
    <row r="913" s="12" customFormat="1">
      <c r="B913" s="238"/>
      <c r="C913" s="239"/>
      <c r="D913" s="235" t="s">
        <v>157</v>
      </c>
      <c r="E913" s="240" t="s">
        <v>1</v>
      </c>
      <c r="F913" s="241" t="s">
        <v>196</v>
      </c>
      <c r="G913" s="239"/>
      <c r="H913" s="240" t="s">
        <v>1</v>
      </c>
      <c r="I913" s="242"/>
      <c r="J913" s="239"/>
      <c r="K913" s="239"/>
      <c r="L913" s="243"/>
      <c r="M913" s="244"/>
      <c r="N913" s="245"/>
      <c r="O913" s="245"/>
      <c r="P913" s="245"/>
      <c r="Q913" s="245"/>
      <c r="R913" s="245"/>
      <c r="S913" s="245"/>
      <c r="T913" s="246"/>
      <c r="AT913" s="247" t="s">
        <v>157</v>
      </c>
      <c r="AU913" s="247" t="s">
        <v>87</v>
      </c>
      <c r="AV913" s="12" t="s">
        <v>8</v>
      </c>
      <c r="AW913" s="12" t="s">
        <v>33</v>
      </c>
      <c r="AX913" s="12" t="s">
        <v>78</v>
      </c>
      <c r="AY913" s="247" t="s">
        <v>145</v>
      </c>
    </row>
    <row r="914" s="13" customFormat="1">
      <c r="B914" s="248"/>
      <c r="C914" s="249"/>
      <c r="D914" s="235" t="s">
        <v>157</v>
      </c>
      <c r="E914" s="250" t="s">
        <v>1</v>
      </c>
      <c r="F914" s="251" t="s">
        <v>216</v>
      </c>
      <c r="G914" s="249"/>
      <c r="H914" s="252">
        <v>48.789999999999999</v>
      </c>
      <c r="I914" s="253"/>
      <c r="J914" s="249"/>
      <c r="K914" s="249"/>
      <c r="L914" s="254"/>
      <c r="M914" s="255"/>
      <c r="N914" s="256"/>
      <c r="O914" s="256"/>
      <c r="P914" s="256"/>
      <c r="Q914" s="256"/>
      <c r="R914" s="256"/>
      <c r="S914" s="256"/>
      <c r="T914" s="257"/>
      <c r="AT914" s="258" t="s">
        <v>157</v>
      </c>
      <c r="AU914" s="258" t="s">
        <v>87</v>
      </c>
      <c r="AV914" s="13" t="s">
        <v>87</v>
      </c>
      <c r="AW914" s="13" t="s">
        <v>33</v>
      </c>
      <c r="AX914" s="13" t="s">
        <v>78</v>
      </c>
      <c r="AY914" s="258" t="s">
        <v>145</v>
      </c>
    </row>
    <row r="915" s="12" customFormat="1">
      <c r="B915" s="238"/>
      <c r="C915" s="239"/>
      <c r="D915" s="235" t="s">
        <v>157</v>
      </c>
      <c r="E915" s="240" t="s">
        <v>1</v>
      </c>
      <c r="F915" s="241" t="s">
        <v>217</v>
      </c>
      <c r="G915" s="239"/>
      <c r="H915" s="240" t="s">
        <v>1</v>
      </c>
      <c r="I915" s="242"/>
      <c r="J915" s="239"/>
      <c r="K915" s="239"/>
      <c r="L915" s="243"/>
      <c r="M915" s="244"/>
      <c r="N915" s="245"/>
      <c r="O915" s="245"/>
      <c r="P915" s="245"/>
      <c r="Q915" s="245"/>
      <c r="R915" s="245"/>
      <c r="S915" s="245"/>
      <c r="T915" s="246"/>
      <c r="AT915" s="247" t="s">
        <v>157</v>
      </c>
      <c r="AU915" s="247" t="s">
        <v>87</v>
      </c>
      <c r="AV915" s="12" t="s">
        <v>8</v>
      </c>
      <c r="AW915" s="12" t="s">
        <v>33</v>
      </c>
      <c r="AX915" s="12" t="s">
        <v>78</v>
      </c>
      <c r="AY915" s="247" t="s">
        <v>145</v>
      </c>
    </row>
    <row r="916" s="13" customFormat="1">
      <c r="B916" s="248"/>
      <c r="C916" s="249"/>
      <c r="D916" s="235" t="s">
        <v>157</v>
      </c>
      <c r="E916" s="250" t="s">
        <v>1</v>
      </c>
      <c r="F916" s="251" t="s">
        <v>218</v>
      </c>
      <c r="G916" s="249"/>
      <c r="H916" s="252">
        <v>11.300000000000001</v>
      </c>
      <c r="I916" s="253"/>
      <c r="J916" s="249"/>
      <c r="K916" s="249"/>
      <c r="L916" s="254"/>
      <c r="M916" s="255"/>
      <c r="N916" s="256"/>
      <c r="O916" s="256"/>
      <c r="P916" s="256"/>
      <c r="Q916" s="256"/>
      <c r="R916" s="256"/>
      <c r="S916" s="256"/>
      <c r="T916" s="257"/>
      <c r="AT916" s="258" t="s">
        <v>157</v>
      </c>
      <c r="AU916" s="258" t="s">
        <v>87</v>
      </c>
      <c r="AV916" s="13" t="s">
        <v>87</v>
      </c>
      <c r="AW916" s="13" t="s">
        <v>33</v>
      </c>
      <c r="AX916" s="13" t="s">
        <v>78</v>
      </c>
      <c r="AY916" s="258" t="s">
        <v>145</v>
      </c>
    </row>
    <row r="917" s="14" customFormat="1">
      <c r="B917" s="259"/>
      <c r="C917" s="260"/>
      <c r="D917" s="235" t="s">
        <v>157</v>
      </c>
      <c r="E917" s="261" t="s">
        <v>1</v>
      </c>
      <c r="F917" s="262" t="s">
        <v>161</v>
      </c>
      <c r="G917" s="260"/>
      <c r="H917" s="263">
        <v>60.090000000000003</v>
      </c>
      <c r="I917" s="264"/>
      <c r="J917" s="260"/>
      <c r="K917" s="260"/>
      <c r="L917" s="265"/>
      <c r="M917" s="266"/>
      <c r="N917" s="267"/>
      <c r="O917" s="267"/>
      <c r="P917" s="267"/>
      <c r="Q917" s="267"/>
      <c r="R917" s="267"/>
      <c r="S917" s="267"/>
      <c r="T917" s="268"/>
      <c r="AT917" s="269" t="s">
        <v>157</v>
      </c>
      <c r="AU917" s="269" t="s">
        <v>87</v>
      </c>
      <c r="AV917" s="14" t="s">
        <v>153</v>
      </c>
      <c r="AW917" s="14" t="s">
        <v>33</v>
      </c>
      <c r="AX917" s="14" t="s">
        <v>8</v>
      </c>
      <c r="AY917" s="269" t="s">
        <v>145</v>
      </c>
    </row>
    <row r="918" s="1" customFormat="1" ht="24" customHeight="1">
      <c r="B918" s="37"/>
      <c r="C918" s="222" t="s">
        <v>836</v>
      </c>
      <c r="D918" s="222" t="s">
        <v>148</v>
      </c>
      <c r="E918" s="223" t="s">
        <v>837</v>
      </c>
      <c r="F918" s="224" t="s">
        <v>838</v>
      </c>
      <c r="G918" s="225" t="s">
        <v>168</v>
      </c>
      <c r="H918" s="226">
        <v>60.090000000000003</v>
      </c>
      <c r="I918" s="227"/>
      <c r="J918" s="228">
        <f>ROUND(I918*H918,0)</f>
        <v>0</v>
      </c>
      <c r="K918" s="224" t="s">
        <v>152</v>
      </c>
      <c r="L918" s="42"/>
      <c r="M918" s="229" t="s">
        <v>1</v>
      </c>
      <c r="N918" s="230" t="s">
        <v>43</v>
      </c>
      <c r="O918" s="85"/>
      <c r="P918" s="231">
        <f>O918*H918</f>
        <v>0</v>
      </c>
      <c r="Q918" s="231">
        <v>0</v>
      </c>
      <c r="R918" s="231">
        <f>Q918*H918</f>
        <v>0</v>
      </c>
      <c r="S918" s="231">
        <v>0</v>
      </c>
      <c r="T918" s="232">
        <f>S918*H918</f>
        <v>0</v>
      </c>
      <c r="AR918" s="233" t="s">
        <v>258</v>
      </c>
      <c r="AT918" s="233" t="s">
        <v>148</v>
      </c>
      <c r="AU918" s="233" t="s">
        <v>87</v>
      </c>
      <c r="AY918" s="16" t="s">
        <v>145</v>
      </c>
      <c r="BE918" s="234">
        <f>IF(N918="základní",J918,0)</f>
        <v>0</v>
      </c>
      <c r="BF918" s="234">
        <f>IF(N918="snížená",J918,0)</f>
        <v>0</v>
      </c>
      <c r="BG918" s="234">
        <f>IF(N918="zákl. přenesená",J918,0)</f>
        <v>0</v>
      </c>
      <c r="BH918" s="234">
        <f>IF(N918="sníž. přenesená",J918,0)</f>
        <v>0</v>
      </c>
      <c r="BI918" s="234">
        <f>IF(N918="nulová",J918,0)</f>
        <v>0</v>
      </c>
      <c r="BJ918" s="16" t="s">
        <v>8</v>
      </c>
      <c r="BK918" s="234">
        <f>ROUND(I918*H918,0)</f>
        <v>0</v>
      </c>
      <c r="BL918" s="16" t="s">
        <v>258</v>
      </c>
      <c r="BM918" s="233" t="s">
        <v>839</v>
      </c>
    </row>
    <row r="919" s="1" customFormat="1">
      <c r="B919" s="37"/>
      <c r="C919" s="38"/>
      <c r="D919" s="235" t="s">
        <v>155</v>
      </c>
      <c r="E919" s="38"/>
      <c r="F919" s="236" t="s">
        <v>840</v>
      </c>
      <c r="G919" s="38"/>
      <c r="H919" s="38"/>
      <c r="I919" s="138"/>
      <c r="J919" s="38"/>
      <c r="K919" s="38"/>
      <c r="L919" s="42"/>
      <c r="M919" s="237"/>
      <c r="N919" s="85"/>
      <c r="O919" s="85"/>
      <c r="P919" s="85"/>
      <c r="Q919" s="85"/>
      <c r="R919" s="85"/>
      <c r="S919" s="85"/>
      <c r="T919" s="86"/>
      <c r="AT919" s="16" t="s">
        <v>155</v>
      </c>
      <c r="AU919" s="16" t="s">
        <v>87</v>
      </c>
    </row>
    <row r="920" s="12" customFormat="1">
      <c r="B920" s="238"/>
      <c r="C920" s="239"/>
      <c r="D920" s="235" t="s">
        <v>157</v>
      </c>
      <c r="E920" s="240" t="s">
        <v>1</v>
      </c>
      <c r="F920" s="241" t="s">
        <v>158</v>
      </c>
      <c r="G920" s="239"/>
      <c r="H920" s="240" t="s">
        <v>1</v>
      </c>
      <c r="I920" s="242"/>
      <c r="J920" s="239"/>
      <c r="K920" s="239"/>
      <c r="L920" s="243"/>
      <c r="M920" s="244"/>
      <c r="N920" s="245"/>
      <c r="O920" s="245"/>
      <c r="P920" s="245"/>
      <c r="Q920" s="245"/>
      <c r="R920" s="245"/>
      <c r="S920" s="245"/>
      <c r="T920" s="246"/>
      <c r="AT920" s="247" t="s">
        <v>157</v>
      </c>
      <c r="AU920" s="247" t="s">
        <v>87</v>
      </c>
      <c r="AV920" s="12" t="s">
        <v>8</v>
      </c>
      <c r="AW920" s="12" t="s">
        <v>33</v>
      </c>
      <c r="AX920" s="12" t="s">
        <v>78</v>
      </c>
      <c r="AY920" s="247" t="s">
        <v>145</v>
      </c>
    </row>
    <row r="921" s="12" customFormat="1">
      <c r="B921" s="238"/>
      <c r="C921" s="239"/>
      <c r="D921" s="235" t="s">
        <v>157</v>
      </c>
      <c r="E921" s="240" t="s">
        <v>1</v>
      </c>
      <c r="F921" s="241" t="s">
        <v>635</v>
      </c>
      <c r="G921" s="239"/>
      <c r="H921" s="240" t="s">
        <v>1</v>
      </c>
      <c r="I921" s="242"/>
      <c r="J921" s="239"/>
      <c r="K921" s="239"/>
      <c r="L921" s="243"/>
      <c r="M921" s="244"/>
      <c r="N921" s="245"/>
      <c r="O921" s="245"/>
      <c r="P921" s="245"/>
      <c r="Q921" s="245"/>
      <c r="R921" s="245"/>
      <c r="S921" s="245"/>
      <c r="T921" s="246"/>
      <c r="AT921" s="247" t="s">
        <v>157</v>
      </c>
      <c r="AU921" s="247" t="s">
        <v>87</v>
      </c>
      <c r="AV921" s="12" t="s">
        <v>8</v>
      </c>
      <c r="AW921" s="12" t="s">
        <v>33</v>
      </c>
      <c r="AX921" s="12" t="s">
        <v>78</v>
      </c>
      <c r="AY921" s="247" t="s">
        <v>145</v>
      </c>
    </row>
    <row r="922" s="12" customFormat="1">
      <c r="B922" s="238"/>
      <c r="C922" s="239"/>
      <c r="D922" s="235" t="s">
        <v>157</v>
      </c>
      <c r="E922" s="240" t="s">
        <v>1</v>
      </c>
      <c r="F922" s="241" t="s">
        <v>196</v>
      </c>
      <c r="G922" s="239"/>
      <c r="H922" s="240" t="s">
        <v>1</v>
      </c>
      <c r="I922" s="242"/>
      <c r="J922" s="239"/>
      <c r="K922" s="239"/>
      <c r="L922" s="243"/>
      <c r="M922" s="244"/>
      <c r="N922" s="245"/>
      <c r="O922" s="245"/>
      <c r="P922" s="245"/>
      <c r="Q922" s="245"/>
      <c r="R922" s="245"/>
      <c r="S922" s="245"/>
      <c r="T922" s="246"/>
      <c r="AT922" s="247" t="s">
        <v>157</v>
      </c>
      <c r="AU922" s="247" t="s">
        <v>87</v>
      </c>
      <c r="AV922" s="12" t="s">
        <v>8</v>
      </c>
      <c r="AW922" s="12" t="s">
        <v>33</v>
      </c>
      <c r="AX922" s="12" t="s">
        <v>78</v>
      </c>
      <c r="AY922" s="247" t="s">
        <v>145</v>
      </c>
    </row>
    <row r="923" s="13" customFormat="1">
      <c r="B923" s="248"/>
      <c r="C923" s="249"/>
      <c r="D923" s="235" t="s">
        <v>157</v>
      </c>
      <c r="E923" s="250" t="s">
        <v>1</v>
      </c>
      <c r="F923" s="251" t="s">
        <v>216</v>
      </c>
      <c r="G923" s="249"/>
      <c r="H923" s="252">
        <v>48.789999999999999</v>
      </c>
      <c r="I923" s="253"/>
      <c r="J923" s="249"/>
      <c r="K923" s="249"/>
      <c r="L923" s="254"/>
      <c r="M923" s="255"/>
      <c r="N923" s="256"/>
      <c r="O923" s="256"/>
      <c r="P923" s="256"/>
      <c r="Q923" s="256"/>
      <c r="R923" s="256"/>
      <c r="S923" s="256"/>
      <c r="T923" s="257"/>
      <c r="AT923" s="258" t="s">
        <v>157</v>
      </c>
      <c r="AU923" s="258" t="s">
        <v>87</v>
      </c>
      <c r="AV923" s="13" t="s">
        <v>87</v>
      </c>
      <c r="AW923" s="13" t="s">
        <v>33</v>
      </c>
      <c r="AX923" s="13" t="s">
        <v>78</v>
      </c>
      <c r="AY923" s="258" t="s">
        <v>145</v>
      </c>
    </row>
    <row r="924" s="12" customFormat="1">
      <c r="B924" s="238"/>
      <c r="C924" s="239"/>
      <c r="D924" s="235" t="s">
        <v>157</v>
      </c>
      <c r="E924" s="240" t="s">
        <v>1</v>
      </c>
      <c r="F924" s="241" t="s">
        <v>217</v>
      </c>
      <c r="G924" s="239"/>
      <c r="H924" s="240" t="s">
        <v>1</v>
      </c>
      <c r="I924" s="242"/>
      <c r="J924" s="239"/>
      <c r="K924" s="239"/>
      <c r="L924" s="243"/>
      <c r="M924" s="244"/>
      <c r="N924" s="245"/>
      <c r="O924" s="245"/>
      <c r="P924" s="245"/>
      <c r="Q924" s="245"/>
      <c r="R924" s="245"/>
      <c r="S924" s="245"/>
      <c r="T924" s="246"/>
      <c r="AT924" s="247" t="s">
        <v>157</v>
      </c>
      <c r="AU924" s="247" t="s">
        <v>87</v>
      </c>
      <c r="AV924" s="12" t="s">
        <v>8</v>
      </c>
      <c r="AW924" s="12" t="s">
        <v>33</v>
      </c>
      <c r="AX924" s="12" t="s">
        <v>78</v>
      </c>
      <c r="AY924" s="247" t="s">
        <v>145</v>
      </c>
    </row>
    <row r="925" s="13" customFormat="1">
      <c r="B925" s="248"/>
      <c r="C925" s="249"/>
      <c r="D925" s="235" t="s">
        <v>157</v>
      </c>
      <c r="E925" s="250" t="s">
        <v>1</v>
      </c>
      <c r="F925" s="251" t="s">
        <v>218</v>
      </c>
      <c r="G925" s="249"/>
      <c r="H925" s="252">
        <v>11.300000000000001</v>
      </c>
      <c r="I925" s="253"/>
      <c r="J925" s="249"/>
      <c r="K925" s="249"/>
      <c r="L925" s="254"/>
      <c r="M925" s="255"/>
      <c r="N925" s="256"/>
      <c r="O925" s="256"/>
      <c r="P925" s="256"/>
      <c r="Q925" s="256"/>
      <c r="R925" s="256"/>
      <c r="S925" s="256"/>
      <c r="T925" s="257"/>
      <c r="AT925" s="258" t="s">
        <v>157</v>
      </c>
      <c r="AU925" s="258" t="s">
        <v>87</v>
      </c>
      <c r="AV925" s="13" t="s">
        <v>87</v>
      </c>
      <c r="AW925" s="13" t="s">
        <v>33</v>
      </c>
      <c r="AX925" s="13" t="s">
        <v>78</v>
      </c>
      <c r="AY925" s="258" t="s">
        <v>145</v>
      </c>
    </row>
    <row r="926" s="14" customFormat="1">
      <c r="B926" s="259"/>
      <c r="C926" s="260"/>
      <c r="D926" s="235" t="s">
        <v>157</v>
      </c>
      <c r="E926" s="261" t="s">
        <v>1</v>
      </c>
      <c r="F926" s="262" t="s">
        <v>161</v>
      </c>
      <c r="G926" s="260"/>
      <c r="H926" s="263">
        <v>60.090000000000003</v>
      </c>
      <c r="I926" s="264"/>
      <c r="J926" s="260"/>
      <c r="K926" s="260"/>
      <c r="L926" s="265"/>
      <c r="M926" s="266"/>
      <c r="N926" s="267"/>
      <c r="O926" s="267"/>
      <c r="P926" s="267"/>
      <c r="Q926" s="267"/>
      <c r="R926" s="267"/>
      <c r="S926" s="267"/>
      <c r="T926" s="268"/>
      <c r="AT926" s="269" t="s">
        <v>157</v>
      </c>
      <c r="AU926" s="269" t="s">
        <v>87</v>
      </c>
      <c r="AV926" s="14" t="s">
        <v>153</v>
      </c>
      <c r="AW926" s="14" t="s">
        <v>33</v>
      </c>
      <c r="AX926" s="14" t="s">
        <v>8</v>
      </c>
      <c r="AY926" s="269" t="s">
        <v>145</v>
      </c>
    </row>
    <row r="927" s="1" customFormat="1" ht="16.5" customHeight="1">
      <c r="B927" s="37"/>
      <c r="C927" s="270" t="s">
        <v>841</v>
      </c>
      <c r="D927" s="270" t="s">
        <v>352</v>
      </c>
      <c r="E927" s="271" t="s">
        <v>842</v>
      </c>
      <c r="F927" s="272" t="s">
        <v>843</v>
      </c>
      <c r="G927" s="273" t="s">
        <v>168</v>
      </c>
      <c r="H927" s="274">
        <v>66.099000000000004</v>
      </c>
      <c r="I927" s="275"/>
      <c r="J927" s="276">
        <f>ROUND(I927*H927,0)</f>
        <v>0</v>
      </c>
      <c r="K927" s="272" t="s">
        <v>152</v>
      </c>
      <c r="L927" s="277"/>
      <c r="M927" s="278" t="s">
        <v>1</v>
      </c>
      <c r="N927" s="279" t="s">
        <v>43</v>
      </c>
      <c r="O927" s="85"/>
      <c r="P927" s="231">
        <f>O927*H927</f>
        <v>0</v>
      </c>
      <c r="Q927" s="231">
        <v>0.00059999999999999995</v>
      </c>
      <c r="R927" s="231">
        <f>Q927*H927</f>
        <v>0.039659399999999997</v>
      </c>
      <c r="S927" s="231">
        <v>0</v>
      </c>
      <c r="T927" s="232">
        <f>S927*H927</f>
        <v>0</v>
      </c>
      <c r="AR927" s="233" t="s">
        <v>351</v>
      </c>
      <c r="AT927" s="233" t="s">
        <v>352</v>
      </c>
      <c r="AU927" s="233" t="s">
        <v>87</v>
      </c>
      <c r="AY927" s="16" t="s">
        <v>145</v>
      </c>
      <c r="BE927" s="234">
        <f>IF(N927="základní",J927,0)</f>
        <v>0</v>
      </c>
      <c r="BF927" s="234">
        <f>IF(N927="snížená",J927,0)</f>
        <v>0</v>
      </c>
      <c r="BG927" s="234">
        <f>IF(N927="zákl. přenesená",J927,0)</f>
        <v>0</v>
      </c>
      <c r="BH927" s="234">
        <f>IF(N927="sníž. přenesená",J927,0)</f>
        <v>0</v>
      </c>
      <c r="BI927" s="234">
        <f>IF(N927="nulová",J927,0)</f>
        <v>0</v>
      </c>
      <c r="BJ927" s="16" t="s">
        <v>8</v>
      </c>
      <c r="BK927" s="234">
        <f>ROUND(I927*H927,0)</f>
        <v>0</v>
      </c>
      <c r="BL927" s="16" t="s">
        <v>258</v>
      </c>
      <c r="BM927" s="233" t="s">
        <v>844</v>
      </c>
    </row>
    <row r="928" s="1" customFormat="1">
      <c r="B928" s="37"/>
      <c r="C928" s="38"/>
      <c r="D928" s="235" t="s">
        <v>155</v>
      </c>
      <c r="E928" s="38"/>
      <c r="F928" s="236" t="s">
        <v>843</v>
      </c>
      <c r="G928" s="38"/>
      <c r="H928" s="38"/>
      <c r="I928" s="138"/>
      <c r="J928" s="38"/>
      <c r="K928" s="38"/>
      <c r="L928" s="42"/>
      <c r="M928" s="237"/>
      <c r="N928" s="85"/>
      <c r="O928" s="85"/>
      <c r="P928" s="85"/>
      <c r="Q928" s="85"/>
      <c r="R928" s="85"/>
      <c r="S928" s="85"/>
      <c r="T928" s="86"/>
      <c r="AT928" s="16" t="s">
        <v>155</v>
      </c>
      <c r="AU928" s="16" t="s">
        <v>87</v>
      </c>
    </row>
    <row r="929" s="12" customFormat="1">
      <c r="B929" s="238"/>
      <c r="C929" s="239"/>
      <c r="D929" s="235" t="s">
        <v>157</v>
      </c>
      <c r="E929" s="240" t="s">
        <v>1</v>
      </c>
      <c r="F929" s="241" t="s">
        <v>158</v>
      </c>
      <c r="G929" s="239"/>
      <c r="H929" s="240" t="s">
        <v>1</v>
      </c>
      <c r="I929" s="242"/>
      <c r="J929" s="239"/>
      <c r="K929" s="239"/>
      <c r="L929" s="243"/>
      <c r="M929" s="244"/>
      <c r="N929" s="245"/>
      <c r="O929" s="245"/>
      <c r="P929" s="245"/>
      <c r="Q929" s="245"/>
      <c r="R929" s="245"/>
      <c r="S929" s="245"/>
      <c r="T929" s="246"/>
      <c r="AT929" s="247" t="s">
        <v>157</v>
      </c>
      <c r="AU929" s="247" t="s">
        <v>87</v>
      </c>
      <c r="AV929" s="12" t="s">
        <v>8</v>
      </c>
      <c r="AW929" s="12" t="s">
        <v>33</v>
      </c>
      <c r="AX929" s="12" t="s">
        <v>78</v>
      </c>
      <c r="AY929" s="247" t="s">
        <v>145</v>
      </c>
    </row>
    <row r="930" s="12" customFormat="1">
      <c r="B930" s="238"/>
      <c r="C930" s="239"/>
      <c r="D930" s="235" t="s">
        <v>157</v>
      </c>
      <c r="E930" s="240" t="s">
        <v>1</v>
      </c>
      <c r="F930" s="241" t="s">
        <v>196</v>
      </c>
      <c r="G930" s="239"/>
      <c r="H930" s="240" t="s">
        <v>1</v>
      </c>
      <c r="I930" s="242"/>
      <c r="J930" s="239"/>
      <c r="K930" s="239"/>
      <c r="L930" s="243"/>
      <c r="M930" s="244"/>
      <c r="N930" s="245"/>
      <c r="O930" s="245"/>
      <c r="P930" s="245"/>
      <c r="Q930" s="245"/>
      <c r="R930" s="245"/>
      <c r="S930" s="245"/>
      <c r="T930" s="246"/>
      <c r="AT930" s="247" t="s">
        <v>157</v>
      </c>
      <c r="AU930" s="247" t="s">
        <v>87</v>
      </c>
      <c r="AV930" s="12" t="s">
        <v>8</v>
      </c>
      <c r="AW930" s="12" t="s">
        <v>33</v>
      </c>
      <c r="AX930" s="12" t="s">
        <v>78</v>
      </c>
      <c r="AY930" s="247" t="s">
        <v>145</v>
      </c>
    </row>
    <row r="931" s="13" customFormat="1">
      <c r="B931" s="248"/>
      <c r="C931" s="249"/>
      <c r="D931" s="235" t="s">
        <v>157</v>
      </c>
      <c r="E931" s="250" t="s">
        <v>1</v>
      </c>
      <c r="F931" s="251" t="s">
        <v>216</v>
      </c>
      <c r="G931" s="249"/>
      <c r="H931" s="252">
        <v>48.789999999999999</v>
      </c>
      <c r="I931" s="253"/>
      <c r="J931" s="249"/>
      <c r="K931" s="249"/>
      <c r="L931" s="254"/>
      <c r="M931" s="255"/>
      <c r="N931" s="256"/>
      <c r="O931" s="256"/>
      <c r="P931" s="256"/>
      <c r="Q931" s="256"/>
      <c r="R931" s="256"/>
      <c r="S931" s="256"/>
      <c r="T931" s="257"/>
      <c r="AT931" s="258" t="s">
        <v>157</v>
      </c>
      <c r="AU931" s="258" t="s">
        <v>87</v>
      </c>
      <c r="AV931" s="13" t="s">
        <v>87</v>
      </c>
      <c r="AW931" s="13" t="s">
        <v>33</v>
      </c>
      <c r="AX931" s="13" t="s">
        <v>78</v>
      </c>
      <c r="AY931" s="258" t="s">
        <v>145</v>
      </c>
    </row>
    <row r="932" s="12" customFormat="1">
      <c r="B932" s="238"/>
      <c r="C932" s="239"/>
      <c r="D932" s="235" t="s">
        <v>157</v>
      </c>
      <c r="E932" s="240" t="s">
        <v>1</v>
      </c>
      <c r="F932" s="241" t="s">
        <v>217</v>
      </c>
      <c r="G932" s="239"/>
      <c r="H932" s="240" t="s">
        <v>1</v>
      </c>
      <c r="I932" s="242"/>
      <c r="J932" s="239"/>
      <c r="K932" s="239"/>
      <c r="L932" s="243"/>
      <c r="M932" s="244"/>
      <c r="N932" s="245"/>
      <c r="O932" s="245"/>
      <c r="P932" s="245"/>
      <c r="Q932" s="245"/>
      <c r="R932" s="245"/>
      <c r="S932" s="245"/>
      <c r="T932" s="246"/>
      <c r="AT932" s="247" t="s">
        <v>157</v>
      </c>
      <c r="AU932" s="247" t="s">
        <v>87</v>
      </c>
      <c r="AV932" s="12" t="s">
        <v>8</v>
      </c>
      <c r="AW932" s="12" t="s">
        <v>33</v>
      </c>
      <c r="AX932" s="12" t="s">
        <v>78</v>
      </c>
      <c r="AY932" s="247" t="s">
        <v>145</v>
      </c>
    </row>
    <row r="933" s="13" customFormat="1">
      <c r="B933" s="248"/>
      <c r="C933" s="249"/>
      <c r="D933" s="235" t="s">
        <v>157</v>
      </c>
      <c r="E933" s="250" t="s">
        <v>1</v>
      </c>
      <c r="F933" s="251" t="s">
        <v>218</v>
      </c>
      <c r="G933" s="249"/>
      <c r="H933" s="252">
        <v>11.300000000000001</v>
      </c>
      <c r="I933" s="253"/>
      <c r="J933" s="249"/>
      <c r="K933" s="249"/>
      <c r="L933" s="254"/>
      <c r="M933" s="255"/>
      <c r="N933" s="256"/>
      <c r="O933" s="256"/>
      <c r="P933" s="256"/>
      <c r="Q933" s="256"/>
      <c r="R933" s="256"/>
      <c r="S933" s="256"/>
      <c r="T933" s="257"/>
      <c r="AT933" s="258" t="s">
        <v>157</v>
      </c>
      <c r="AU933" s="258" t="s">
        <v>87</v>
      </c>
      <c r="AV933" s="13" t="s">
        <v>87</v>
      </c>
      <c r="AW933" s="13" t="s">
        <v>33</v>
      </c>
      <c r="AX933" s="13" t="s">
        <v>78</v>
      </c>
      <c r="AY933" s="258" t="s">
        <v>145</v>
      </c>
    </row>
    <row r="934" s="14" customFormat="1">
      <c r="B934" s="259"/>
      <c r="C934" s="260"/>
      <c r="D934" s="235" t="s">
        <v>157</v>
      </c>
      <c r="E934" s="261" t="s">
        <v>1</v>
      </c>
      <c r="F934" s="262" t="s">
        <v>161</v>
      </c>
      <c r="G934" s="260"/>
      <c r="H934" s="263">
        <v>60.090000000000003</v>
      </c>
      <c r="I934" s="264"/>
      <c r="J934" s="260"/>
      <c r="K934" s="260"/>
      <c r="L934" s="265"/>
      <c r="M934" s="266"/>
      <c r="N934" s="267"/>
      <c r="O934" s="267"/>
      <c r="P934" s="267"/>
      <c r="Q934" s="267"/>
      <c r="R934" s="267"/>
      <c r="S934" s="267"/>
      <c r="T934" s="268"/>
      <c r="AT934" s="269" t="s">
        <v>157</v>
      </c>
      <c r="AU934" s="269" t="s">
        <v>87</v>
      </c>
      <c r="AV934" s="14" t="s">
        <v>153</v>
      </c>
      <c r="AW934" s="14" t="s">
        <v>33</v>
      </c>
      <c r="AX934" s="14" t="s">
        <v>8</v>
      </c>
      <c r="AY934" s="269" t="s">
        <v>145</v>
      </c>
    </row>
    <row r="935" s="13" customFormat="1">
      <c r="B935" s="248"/>
      <c r="C935" s="249"/>
      <c r="D935" s="235" t="s">
        <v>157</v>
      </c>
      <c r="E935" s="249"/>
      <c r="F935" s="251" t="s">
        <v>845</v>
      </c>
      <c r="G935" s="249"/>
      <c r="H935" s="252">
        <v>66.099000000000004</v>
      </c>
      <c r="I935" s="253"/>
      <c r="J935" s="249"/>
      <c r="K935" s="249"/>
      <c r="L935" s="254"/>
      <c r="M935" s="255"/>
      <c r="N935" s="256"/>
      <c r="O935" s="256"/>
      <c r="P935" s="256"/>
      <c r="Q935" s="256"/>
      <c r="R935" s="256"/>
      <c r="S935" s="256"/>
      <c r="T935" s="257"/>
      <c r="AT935" s="258" t="s">
        <v>157</v>
      </c>
      <c r="AU935" s="258" t="s">
        <v>87</v>
      </c>
      <c r="AV935" s="13" t="s">
        <v>87</v>
      </c>
      <c r="AW935" s="13" t="s">
        <v>4</v>
      </c>
      <c r="AX935" s="13" t="s">
        <v>8</v>
      </c>
      <c r="AY935" s="258" t="s">
        <v>145</v>
      </c>
    </row>
    <row r="936" s="1" customFormat="1" ht="16.5" customHeight="1">
      <c r="B936" s="37"/>
      <c r="C936" s="222" t="s">
        <v>846</v>
      </c>
      <c r="D936" s="222" t="s">
        <v>148</v>
      </c>
      <c r="E936" s="223" t="s">
        <v>847</v>
      </c>
      <c r="F936" s="224" t="s">
        <v>848</v>
      </c>
      <c r="G936" s="225" t="s">
        <v>168</v>
      </c>
      <c r="H936" s="226">
        <v>60.090000000000003</v>
      </c>
      <c r="I936" s="227"/>
      <c r="J936" s="228">
        <f>ROUND(I936*H936,0)</f>
        <v>0</v>
      </c>
      <c r="K936" s="224" t="s">
        <v>152</v>
      </c>
      <c r="L936" s="42"/>
      <c r="M936" s="229" t="s">
        <v>1</v>
      </c>
      <c r="N936" s="230" t="s">
        <v>43</v>
      </c>
      <c r="O936" s="85"/>
      <c r="P936" s="231">
        <f>O936*H936</f>
        <v>0</v>
      </c>
      <c r="Q936" s="231">
        <v>0</v>
      </c>
      <c r="R936" s="231">
        <f>Q936*H936</f>
        <v>0</v>
      </c>
      <c r="S936" s="231">
        <v>0</v>
      </c>
      <c r="T936" s="232">
        <f>S936*H936</f>
        <v>0</v>
      </c>
      <c r="AR936" s="233" t="s">
        <v>258</v>
      </c>
      <c r="AT936" s="233" t="s">
        <v>148</v>
      </c>
      <c r="AU936" s="233" t="s">
        <v>87</v>
      </c>
      <c r="AY936" s="16" t="s">
        <v>145</v>
      </c>
      <c r="BE936" s="234">
        <f>IF(N936="základní",J936,0)</f>
        <v>0</v>
      </c>
      <c r="BF936" s="234">
        <f>IF(N936="snížená",J936,0)</f>
        <v>0</v>
      </c>
      <c r="BG936" s="234">
        <f>IF(N936="zákl. přenesená",J936,0)</f>
        <v>0</v>
      </c>
      <c r="BH936" s="234">
        <f>IF(N936="sníž. přenesená",J936,0)</f>
        <v>0</v>
      </c>
      <c r="BI936" s="234">
        <f>IF(N936="nulová",J936,0)</f>
        <v>0</v>
      </c>
      <c r="BJ936" s="16" t="s">
        <v>8</v>
      </c>
      <c r="BK936" s="234">
        <f>ROUND(I936*H936,0)</f>
        <v>0</v>
      </c>
      <c r="BL936" s="16" t="s">
        <v>258</v>
      </c>
      <c r="BM936" s="233" t="s">
        <v>849</v>
      </c>
    </row>
    <row r="937" s="1" customFormat="1">
      <c r="B937" s="37"/>
      <c r="C937" s="38"/>
      <c r="D937" s="235" t="s">
        <v>155</v>
      </c>
      <c r="E937" s="38"/>
      <c r="F937" s="236" t="s">
        <v>850</v>
      </c>
      <c r="G937" s="38"/>
      <c r="H937" s="38"/>
      <c r="I937" s="138"/>
      <c r="J937" s="38"/>
      <c r="K937" s="38"/>
      <c r="L937" s="42"/>
      <c r="M937" s="237"/>
      <c r="N937" s="85"/>
      <c r="O937" s="85"/>
      <c r="P937" s="85"/>
      <c r="Q937" s="85"/>
      <c r="R937" s="85"/>
      <c r="S937" s="85"/>
      <c r="T937" s="86"/>
      <c r="AT937" s="16" t="s">
        <v>155</v>
      </c>
      <c r="AU937" s="16" t="s">
        <v>87</v>
      </c>
    </row>
    <row r="938" s="12" customFormat="1">
      <c r="B938" s="238"/>
      <c r="C938" s="239"/>
      <c r="D938" s="235" t="s">
        <v>157</v>
      </c>
      <c r="E938" s="240" t="s">
        <v>1</v>
      </c>
      <c r="F938" s="241" t="s">
        <v>158</v>
      </c>
      <c r="G938" s="239"/>
      <c r="H938" s="240" t="s">
        <v>1</v>
      </c>
      <c r="I938" s="242"/>
      <c r="J938" s="239"/>
      <c r="K938" s="239"/>
      <c r="L938" s="243"/>
      <c r="M938" s="244"/>
      <c r="N938" s="245"/>
      <c r="O938" s="245"/>
      <c r="P938" s="245"/>
      <c r="Q938" s="245"/>
      <c r="R938" s="245"/>
      <c r="S938" s="245"/>
      <c r="T938" s="246"/>
      <c r="AT938" s="247" t="s">
        <v>157</v>
      </c>
      <c r="AU938" s="247" t="s">
        <v>87</v>
      </c>
      <c r="AV938" s="12" t="s">
        <v>8</v>
      </c>
      <c r="AW938" s="12" t="s">
        <v>33</v>
      </c>
      <c r="AX938" s="12" t="s">
        <v>78</v>
      </c>
      <c r="AY938" s="247" t="s">
        <v>145</v>
      </c>
    </row>
    <row r="939" s="12" customFormat="1">
      <c r="B939" s="238"/>
      <c r="C939" s="239"/>
      <c r="D939" s="235" t="s">
        <v>157</v>
      </c>
      <c r="E939" s="240" t="s">
        <v>1</v>
      </c>
      <c r="F939" s="241" t="s">
        <v>196</v>
      </c>
      <c r="G939" s="239"/>
      <c r="H939" s="240" t="s">
        <v>1</v>
      </c>
      <c r="I939" s="242"/>
      <c r="J939" s="239"/>
      <c r="K939" s="239"/>
      <c r="L939" s="243"/>
      <c r="M939" s="244"/>
      <c r="N939" s="245"/>
      <c r="O939" s="245"/>
      <c r="P939" s="245"/>
      <c r="Q939" s="245"/>
      <c r="R939" s="245"/>
      <c r="S939" s="245"/>
      <c r="T939" s="246"/>
      <c r="AT939" s="247" t="s">
        <v>157</v>
      </c>
      <c r="AU939" s="247" t="s">
        <v>87</v>
      </c>
      <c r="AV939" s="12" t="s">
        <v>8</v>
      </c>
      <c r="AW939" s="12" t="s">
        <v>33</v>
      </c>
      <c r="AX939" s="12" t="s">
        <v>78</v>
      </c>
      <c r="AY939" s="247" t="s">
        <v>145</v>
      </c>
    </row>
    <row r="940" s="13" customFormat="1">
      <c r="B940" s="248"/>
      <c r="C940" s="249"/>
      <c r="D940" s="235" t="s">
        <v>157</v>
      </c>
      <c r="E940" s="250" t="s">
        <v>1</v>
      </c>
      <c r="F940" s="251" t="s">
        <v>216</v>
      </c>
      <c r="G940" s="249"/>
      <c r="H940" s="252">
        <v>48.789999999999999</v>
      </c>
      <c r="I940" s="253"/>
      <c r="J940" s="249"/>
      <c r="K940" s="249"/>
      <c r="L940" s="254"/>
      <c r="M940" s="255"/>
      <c r="N940" s="256"/>
      <c r="O940" s="256"/>
      <c r="P940" s="256"/>
      <c r="Q940" s="256"/>
      <c r="R940" s="256"/>
      <c r="S940" s="256"/>
      <c r="T940" s="257"/>
      <c r="AT940" s="258" t="s">
        <v>157</v>
      </c>
      <c r="AU940" s="258" t="s">
        <v>87</v>
      </c>
      <c r="AV940" s="13" t="s">
        <v>87</v>
      </c>
      <c r="AW940" s="13" t="s">
        <v>33</v>
      </c>
      <c r="AX940" s="13" t="s">
        <v>78</v>
      </c>
      <c r="AY940" s="258" t="s">
        <v>145</v>
      </c>
    </row>
    <row r="941" s="12" customFormat="1">
      <c r="B941" s="238"/>
      <c r="C941" s="239"/>
      <c r="D941" s="235" t="s">
        <v>157</v>
      </c>
      <c r="E941" s="240" t="s">
        <v>1</v>
      </c>
      <c r="F941" s="241" t="s">
        <v>217</v>
      </c>
      <c r="G941" s="239"/>
      <c r="H941" s="240" t="s">
        <v>1</v>
      </c>
      <c r="I941" s="242"/>
      <c r="J941" s="239"/>
      <c r="K941" s="239"/>
      <c r="L941" s="243"/>
      <c r="M941" s="244"/>
      <c r="N941" s="245"/>
      <c r="O941" s="245"/>
      <c r="P941" s="245"/>
      <c r="Q941" s="245"/>
      <c r="R941" s="245"/>
      <c r="S941" s="245"/>
      <c r="T941" s="246"/>
      <c r="AT941" s="247" t="s">
        <v>157</v>
      </c>
      <c r="AU941" s="247" t="s">
        <v>87</v>
      </c>
      <c r="AV941" s="12" t="s">
        <v>8</v>
      </c>
      <c r="AW941" s="12" t="s">
        <v>33</v>
      </c>
      <c r="AX941" s="12" t="s">
        <v>78</v>
      </c>
      <c r="AY941" s="247" t="s">
        <v>145</v>
      </c>
    </row>
    <row r="942" s="13" customFormat="1">
      <c r="B942" s="248"/>
      <c r="C942" s="249"/>
      <c r="D942" s="235" t="s">
        <v>157</v>
      </c>
      <c r="E942" s="250" t="s">
        <v>1</v>
      </c>
      <c r="F942" s="251" t="s">
        <v>218</v>
      </c>
      <c r="G942" s="249"/>
      <c r="H942" s="252">
        <v>11.300000000000001</v>
      </c>
      <c r="I942" s="253"/>
      <c r="J942" s="249"/>
      <c r="K942" s="249"/>
      <c r="L942" s="254"/>
      <c r="M942" s="255"/>
      <c r="N942" s="256"/>
      <c r="O942" s="256"/>
      <c r="P942" s="256"/>
      <c r="Q942" s="256"/>
      <c r="R942" s="256"/>
      <c r="S942" s="256"/>
      <c r="T942" s="257"/>
      <c r="AT942" s="258" t="s">
        <v>157</v>
      </c>
      <c r="AU942" s="258" t="s">
        <v>87</v>
      </c>
      <c r="AV942" s="13" t="s">
        <v>87</v>
      </c>
      <c r="AW942" s="13" t="s">
        <v>33</v>
      </c>
      <c r="AX942" s="13" t="s">
        <v>78</v>
      </c>
      <c r="AY942" s="258" t="s">
        <v>145</v>
      </c>
    </row>
    <row r="943" s="14" customFormat="1">
      <c r="B943" s="259"/>
      <c r="C943" s="260"/>
      <c r="D943" s="235" t="s">
        <v>157</v>
      </c>
      <c r="E943" s="261" t="s">
        <v>1</v>
      </c>
      <c r="F943" s="262" t="s">
        <v>161</v>
      </c>
      <c r="G943" s="260"/>
      <c r="H943" s="263">
        <v>60.090000000000003</v>
      </c>
      <c r="I943" s="264"/>
      <c r="J943" s="260"/>
      <c r="K943" s="260"/>
      <c r="L943" s="265"/>
      <c r="M943" s="266"/>
      <c r="N943" s="267"/>
      <c r="O943" s="267"/>
      <c r="P943" s="267"/>
      <c r="Q943" s="267"/>
      <c r="R943" s="267"/>
      <c r="S943" s="267"/>
      <c r="T943" s="268"/>
      <c r="AT943" s="269" t="s">
        <v>157</v>
      </c>
      <c r="AU943" s="269" t="s">
        <v>87</v>
      </c>
      <c r="AV943" s="14" t="s">
        <v>153</v>
      </c>
      <c r="AW943" s="14" t="s">
        <v>33</v>
      </c>
      <c r="AX943" s="14" t="s">
        <v>8</v>
      </c>
      <c r="AY943" s="269" t="s">
        <v>145</v>
      </c>
    </row>
    <row r="944" s="1" customFormat="1" ht="48" customHeight="1">
      <c r="B944" s="37"/>
      <c r="C944" s="222" t="s">
        <v>851</v>
      </c>
      <c r="D944" s="222" t="s">
        <v>148</v>
      </c>
      <c r="E944" s="223" t="s">
        <v>852</v>
      </c>
      <c r="F944" s="224" t="s">
        <v>853</v>
      </c>
      <c r="G944" s="225" t="s">
        <v>168</v>
      </c>
      <c r="H944" s="226">
        <v>60.090000000000003</v>
      </c>
      <c r="I944" s="227"/>
      <c r="J944" s="228">
        <f>ROUND(I944*H944,0)</f>
        <v>0</v>
      </c>
      <c r="K944" s="224" t="s">
        <v>152</v>
      </c>
      <c r="L944" s="42"/>
      <c r="M944" s="229" t="s">
        <v>1</v>
      </c>
      <c r="N944" s="230" t="s">
        <v>43</v>
      </c>
      <c r="O944" s="85"/>
      <c r="P944" s="231">
        <f>O944*H944</f>
        <v>0</v>
      </c>
      <c r="Q944" s="231">
        <v>0.00048000000000000001</v>
      </c>
      <c r="R944" s="231">
        <f>Q944*H944</f>
        <v>0.028843200000000003</v>
      </c>
      <c r="S944" s="231">
        <v>0</v>
      </c>
      <c r="T944" s="232">
        <f>S944*H944</f>
        <v>0</v>
      </c>
      <c r="AR944" s="233" t="s">
        <v>258</v>
      </c>
      <c r="AT944" s="233" t="s">
        <v>148</v>
      </c>
      <c r="AU944" s="233" t="s">
        <v>87</v>
      </c>
      <c r="AY944" s="16" t="s">
        <v>145</v>
      </c>
      <c r="BE944" s="234">
        <f>IF(N944="základní",J944,0)</f>
        <v>0</v>
      </c>
      <c r="BF944" s="234">
        <f>IF(N944="snížená",J944,0)</f>
        <v>0</v>
      </c>
      <c r="BG944" s="234">
        <f>IF(N944="zákl. přenesená",J944,0)</f>
        <v>0</v>
      </c>
      <c r="BH944" s="234">
        <f>IF(N944="sníž. přenesená",J944,0)</f>
        <v>0</v>
      </c>
      <c r="BI944" s="234">
        <f>IF(N944="nulová",J944,0)</f>
        <v>0</v>
      </c>
      <c r="BJ944" s="16" t="s">
        <v>8</v>
      </c>
      <c r="BK944" s="234">
        <f>ROUND(I944*H944,0)</f>
        <v>0</v>
      </c>
      <c r="BL944" s="16" t="s">
        <v>258</v>
      </c>
      <c r="BM944" s="233" t="s">
        <v>854</v>
      </c>
    </row>
    <row r="945" s="1" customFormat="1">
      <c r="B945" s="37"/>
      <c r="C945" s="38"/>
      <c r="D945" s="235" t="s">
        <v>155</v>
      </c>
      <c r="E945" s="38"/>
      <c r="F945" s="236" t="s">
        <v>855</v>
      </c>
      <c r="G945" s="38"/>
      <c r="H945" s="38"/>
      <c r="I945" s="138"/>
      <c r="J945" s="38"/>
      <c r="K945" s="38"/>
      <c r="L945" s="42"/>
      <c r="M945" s="237"/>
      <c r="N945" s="85"/>
      <c r="O945" s="85"/>
      <c r="P945" s="85"/>
      <c r="Q945" s="85"/>
      <c r="R945" s="85"/>
      <c r="S945" s="85"/>
      <c r="T945" s="86"/>
      <c r="AT945" s="16" t="s">
        <v>155</v>
      </c>
      <c r="AU945" s="16" t="s">
        <v>87</v>
      </c>
    </row>
    <row r="946" s="12" customFormat="1">
      <c r="B946" s="238"/>
      <c r="C946" s="239"/>
      <c r="D946" s="235" t="s">
        <v>157</v>
      </c>
      <c r="E946" s="240" t="s">
        <v>1</v>
      </c>
      <c r="F946" s="241" t="s">
        <v>158</v>
      </c>
      <c r="G946" s="239"/>
      <c r="H946" s="240" t="s">
        <v>1</v>
      </c>
      <c r="I946" s="242"/>
      <c r="J946" s="239"/>
      <c r="K946" s="239"/>
      <c r="L946" s="243"/>
      <c r="M946" s="244"/>
      <c r="N946" s="245"/>
      <c r="O946" s="245"/>
      <c r="P946" s="245"/>
      <c r="Q946" s="245"/>
      <c r="R946" s="245"/>
      <c r="S946" s="245"/>
      <c r="T946" s="246"/>
      <c r="AT946" s="247" t="s">
        <v>157</v>
      </c>
      <c r="AU946" s="247" t="s">
        <v>87</v>
      </c>
      <c r="AV946" s="12" t="s">
        <v>8</v>
      </c>
      <c r="AW946" s="12" t="s">
        <v>33</v>
      </c>
      <c r="AX946" s="12" t="s">
        <v>78</v>
      </c>
      <c r="AY946" s="247" t="s">
        <v>145</v>
      </c>
    </row>
    <row r="947" s="12" customFormat="1">
      <c r="B947" s="238"/>
      <c r="C947" s="239"/>
      <c r="D947" s="235" t="s">
        <v>157</v>
      </c>
      <c r="E947" s="240" t="s">
        <v>1</v>
      </c>
      <c r="F947" s="241" t="s">
        <v>635</v>
      </c>
      <c r="G947" s="239"/>
      <c r="H947" s="240" t="s">
        <v>1</v>
      </c>
      <c r="I947" s="242"/>
      <c r="J947" s="239"/>
      <c r="K947" s="239"/>
      <c r="L947" s="243"/>
      <c r="M947" s="244"/>
      <c r="N947" s="245"/>
      <c r="O947" s="245"/>
      <c r="P947" s="245"/>
      <c r="Q947" s="245"/>
      <c r="R947" s="245"/>
      <c r="S947" s="245"/>
      <c r="T947" s="246"/>
      <c r="AT947" s="247" t="s">
        <v>157</v>
      </c>
      <c r="AU947" s="247" t="s">
        <v>87</v>
      </c>
      <c r="AV947" s="12" t="s">
        <v>8</v>
      </c>
      <c r="AW947" s="12" t="s">
        <v>33</v>
      </c>
      <c r="AX947" s="12" t="s">
        <v>78</v>
      </c>
      <c r="AY947" s="247" t="s">
        <v>145</v>
      </c>
    </row>
    <row r="948" s="12" customFormat="1">
      <c r="B948" s="238"/>
      <c r="C948" s="239"/>
      <c r="D948" s="235" t="s">
        <v>157</v>
      </c>
      <c r="E948" s="240" t="s">
        <v>1</v>
      </c>
      <c r="F948" s="241" t="s">
        <v>196</v>
      </c>
      <c r="G948" s="239"/>
      <c r="H948" s="240" t="s">
        <v>1</v>
      </c>
      <c r="I948" s="242"/>
      <c r="J948" s="239"/>
      <c r="K948" s="239"/>
      <c r="L948" s="243"/>
      <c r="M948" s="244"/>
      <c r="N948" s="245"/>
      <c r="O948" s="245"/>
      <c r="P948" s="245"/>
      <c r="Q948" s="245"/>
      <c r="R948" s="245"/>
      <c r="S948" s="245"/>
      <c r="T948" s="246"/>
      <c r="AT948" s="247" t="s">
        <v>157</v>
      </c>
      <c r="AU948" s="247" t="s">
        <v>87</v>
      </c>
      <c r="AV948" s="12" t="s">
        <v>8</v>
      </c>
      <c r="AW948" s="12" t="s">
        <v>33</v>
      </c>
      <c r="AX948" s="12" t="s">
        <v>78</v>
      </c>
      <c r="AY948" s="247" t="s">
        <v>145</v>
      </c>
    </row>
    <row r="949" s="13" customFormat="1">
      <c r="B949" s="248"/>
      <c r="C949" s="249"/>
      <c r="D949" s="235" t="s">
        <v>157</v>
      </c>
      <c r="E949" s="250" t="s">
        <v>1</v>
      </c>
      <c r="F949" s="251" t="s">
        <v>216</v>
      </c>
      <c r="G949" s="249"/>
      <c r="H949" s="252">
        <v>48.789999999999999</v>
      </c>
      <c r="I949" s="253"/>
      <c r="J949" s="249"/>
      <c r="K949" s="249"/>
      <c r="L949" s="254"/>
      <c r="M949" s="255"/>
      <c r="N949" s="256"/>
      <c r="O949" s="256"/>
      <c r="P949" s="256"/>
      <c r="Q949" s="256"/>
      <c r="R949" s="256"/>
      <c r="S949" s="256"/>
      <c r="T949" s="257"/>
      <c r="AT949" s="258" t="s">
        <v>157</v>
      </c>
      <c r="AU949" s="258" t="s">
        <v>87</v>
      </c>
      <c r="AV949" s="13" t="s">
        <v>87</v>
      </c>
      <c r="AW949" s="13" t="s">
        <v>33</v>
      </c>
      <c r="AX949" s="13" t="s">
        <v>78</v>
      </c>
      <c r="AY949" s="258" t="s">
        <v>145</v>
      </c>
    </row>
    <row r="950" s="12" customFormat="1">
      <c r="B950" s="238"/>
      <c r="C950" s="239"/>
      <c r="D950" s="235" t="s">
        <v>157</v>
      </c>
      <c r="E950" s="240" t="s">
        <v>1</v>
      </c>
      <c r="F950" s="241" t="s">
        <v>217</v>
      </c>
      <c r="G950" s="239"/>
      <c r="H950" s="240" t="s">
        <v>1</v>
      </c>
      <c r="I950" s="242"/>
      <c r="J950" s="239"/>
      <c r="K950" s="239"/>
      <c r="L950" s="243"/>
      <c r="M950" s="244"/>
      <c r="N950" s="245"/>
      <c r="O950" s="245"/>
      <c r="P950" s="245"/>
      <c r="Q950" s="245"/>
      <c r="R950" s="245"/>
      <c r="S950" s="245"/>
      <c r="T950" s="246"/>
      <c r="AT950" s="247" t="s">
        <v>157</v>
      </c>
      <c r="AU950" s="247" t="s">
        <v>87</v>
      </c>
      <c r="AV950" s="12" t="s">
        <v>8</v>
      </c>
      <c r="AW950" s="12" t="s">
        <v>33</v>
      </c>
      <c r="AX950" s="12" t="s">
        <v>78</v>
      </c>
      <c r="AY950" s="247" t="s">
        <v>145</v>
      </c>
    </row>
    <row r="951" s="13" customFormat="1">
      <c r="B951" s="248"/>
      <c r="C951" s="249"/>
      <c r="D951" s="235" t="s">
        <v>157</v>
      </c>
      <c r="E951" s="250" t="s">
        <v>1</v>
      </c>
      <c r="F951" s="251" t="s">
        <v>218</v>
      </c>
      <c r="G951" s="249"/>
      <c r="H951" s="252">
        <v>11.300000000000001</v>
      </c>
      <c r="I951" s="253"/>
      <c r="J951" s="249"/>
      <c r="K951" s="249"/>
      <c r="L951" s="254"/>
      <c r="M951" s="255"/>
      <c r="N951" s="256"/>
      <c r="O951" s="256"/>
      <c r="P951" s="256"/>
      <c r="Q951" s="256"/>
      <c r="R951" s="256"/>
      <c r="S951" s="256"/>
      <c r="T951" s="257"/>
      <c r="AT951" s="258" t="s">
        <v>157</v>
      </c>
      <c r="AU951" s="258" t="s">
        <v>87</v>
      </c>
      <c r="AV951" s="13" t="s">
        <v>87</v>
      </c>
      <c r="AW951" s="13" t="s">
        <v>33</v>
      </c>
      <c r="AX951" s="13" t="s">
        <v>78</v>
      </c>
      <c r="AY951" s="258" t="s">
        <v>145</v>
      </c>
    </row>
    <row r="952" s="14" customFormat="1">
      <c r="B952" s="259"/>
      <c r="C952" s="260"/>
      <c r="D952" s="235" t="s">
        <v>157</v>
      </c>
      <c r="E952" s="261" t="s">
        <v>1</v>
      </c>
      <c r="F952" s="262" t="s">
        <v>161</v>
      </c>
      <c r="G952" s="260"/>
      <c r="H952" s="263">
        <v>60.090000000000003</v>
      </c>
      <c r="I952" s="264"/>
      <c r="J952" s="260"/>
      <c r="K952" s="260"/>
      <c r="L952" s="265"/>
      <c r="M952" s="266"/>
      <c r="N952" s="267"/>
      <c r="O952" s="267"/>
      <c r="P952" s="267"/>
      <c r="Q952" s="267"/>
      <c r="R952" s="267"/>
      <c r="S952" s="267"/>
      <c r="T952" s="268"/>
      <c r="AT952" s="269" t="s">
        <v>157</v>
      </c>
      <c r="AU952" s="269" t="s">
        <v>87</v>
      </c>
      <c r="AV952" s="14" t="s">
        <v>153</v>
      </c>
      <c r="AW952" s="14" t="s">
        <v>33</v>
      </c>
      <c r="AX952" s="14" t="s">
        <v>8</v>
      </c>
      <c r="AY952" s="269" t="s">
        <v>145</v>
      </c>
    </row>
    <row r="953" s="1" customFormat="1" ht="24" customHeight="1">
      <c r="B953" s="37"/>
      <c r="C953" s="222" t="s">
        <v>856</v>
      </c>
      <c r="D953" s="222" t="s">
        <v>148</v>
      </c>
      <c r="E953" s="223" t="s">
        <v>857</v>
      </c>
      <c r="F953" s="224" t="s">
        <v>858</v>
      </c>
      <c r="G953" s="225" t="s">
        <v>342</v>
      </c>
      <c r="H953" s="226">
        <v>1.1359999999999999</v>
      </c>
      <c r="I953" s="227"/>
      <c r="J953" s="228">
        <f>ROUND(I953*H953,0)</f>
        <v>0</v>
      </c>
      <c r="K953" s="224" t="s">
        <v>152</v>
      </c>
      <c r="L953" s="42"/>
      <c r="M953" s="229" t="s">
        <v>1</v>
      </c>
      <c r="N953" s="230" t="s">
        <v>43</v>
      </c>
      <c r="O953" s="85"/>
      <c r="P953" s="231">
        <f>O953*H953</f>
        <v>0</v>
      </c>
      <c r="Q953" s="231">
        <v>0</v>
      </c>
      <c r="R953" s="231">
        <f>Q953*H953</f>
        <v>0</v>
      </c>
      <c r="S953" s="231">
        <v>0</v>
      </c>
      <c r="T953" s="232">
        <f>S953*H953</f>
        <v>0</v>
      </c>
      <c r="AR953" s="233" t="s">
        <v>258</v>
      </c>
      <c r="AT953" s="233" t="s">
        <v>148</v>
      </c>
      <c r="AU953" s="233" t="s">
        <v>87</v>
      </c>
      <c r="AY953" s="16" t="s">
        <v>145</v>
      </c>
      <c r="BE953" s="234">
        <f>IF(N953="základní",J953,0)</f>
        <v>0</v>
      </c>
      <c r="BF953" s="234">
        <f>IF(N953="snížená",J953,0)</f>
        <v>0</v>
      </c>
      <c r="BG953" s="234">
        <f>IF(N953="zákl. přenesená",J953,0)</f>
        <v>0</v>
      </c>
      <c r="BH953" s="234">
        <f>IF(N953="sníž. přenesená",J953,0)</f>
        <v>0</v>
      </c>
      <c r="BI953" s="234">
        <f>IF(N953="nulová",J953,0)</f>
        <v>0</v>
      </c>
      <c r="BJ953" s="16" t="s">
        <v>8</v>
      </c>
      <c r="BK953" s="234">
        <f>ROUND(I953*H953,0)</f>
        <v>0</v>
      </c>
      <c r="BL953" s="16" t="s">
        <v>258</v>
      </c>
      <c r="BM953" s="233" t="s">
        <v>859</v>
      </c>
    </row>
    <row r="954" s="1" customFormat="1">
      <c r="B954" s="37"/>
      <c r="C954" s="38"/>
      <c r="D954" s="235" t="s">
        <v>155</v>
      </c>
      <c r="E954" s="38"/>
      <c r="F954" s="236" t="s">
        <v>860</v>
      </c>
      <c r="G954" s="38"/>
      <c r="H954" s="38"/>
      <c r="I954" s="138"/>
      <c r="J954" s="38"/>
      <c r="K954" s="38"/>
      <c r="L954" s="42"/>
      <c r="M954" s="237"/>
      <c r="N954" s="85"/>
      <c r="O954" s="85"/>
      <c r="P954" s="85"/>
      <c r="Q954" s="85"/>
      <c r="R954" s="85"/>
      <c r="S954" s="85"/>
      <c r="T954" s="86"/>
      <c r="AT954" s="16" t="s">
        <v>155</v>
      </c>
      <c r="AU954" s="16" t="s">
        <v>87</v>
      </c>
    </row>
    <row r="955" s="11" customFormat="1" ht="22.8" customHeight="1">
      <c r="B955" s="206"/>
      <c r="C955" s="207"/>
      <c r="D955" s="208" t="s">
        <v>77</v>
      </c>
      <c r="E955" s="220" t="s">
        <v>861</v>
      </c>
      <c r="F955" s="220" t="s">
        <v>862</v>
      </c>
      <c r="G955" s="207"/>
      <c r="H955" s="207"/>
      <c r="I955" s="210"/>
      <c r="J955" s="221">
        <f>BK955</f>
        <v>0</v>
      </c>
      <c r="K955" s="207"/>
      <c r="L955" s="212"/>
      <c r="M955" s="213"/>
      <c r="N955" s="214"/>
      <c r="O955" s="214"/>
      <c r="P955" s="215">
        <f>SUM(P956:P995)</f>
        <v>0</v>
      </c>
      <c r="Q955" s="214"/>
      <c r="R955" s="215">
        <f>SUM(R956:R995)</f>
        <v>0.99529600000000007</v>
      </c>
      <c r="S955" s="214"/>
      <c r="T955" s="216">
        <f>SUM(T956:T995)</f>
        <v>0.0065750000000000001</v>
      </c>
      <c r="AR955" s="217" t="s">
        <v>87</v>
      </c>
      <c r="AT955" s="218" t="s">
        <v>77</v>
      </c>
      <c r="AU955" s="218" t="s">
        <v>8</v>
      </c>
      <c r="AY955" s="217" t="s">
        <v>145</v>
      </c>
      <c r="BK955" s="219">
        <f>SUM(BK956:BK995)</f>
        <v>0</v>
      </c>
    </row>
    <row r="956" s="1" customFormat="1" ht="24" customHeight="1">
      <c r="B956" s="37"/>
      <c r="C956" s="222" t="s">
        <v>863</v>
      </c>
      <c r="D956" s="222" t="s">
        <v>148</v>
      </c>
      <c r="E956" s="223" t="s">
        <v>864</v>
      </c>
      <c r="F956" s="224" t="s">
        <v>865</v>
      </c>
      <c r="G956" s="225" t="s">
        <v>168</v>
      </c>
      <c r="H956" s="226">
        <v>65.480000000000004</v>
      </c>
      <c r="I956" s="227"/>
      <c r="J956" s="228">
        <f>ROUND(I956*H956,0)</f>
        <v>0</v>
      </c>
      <c r="K956" s="224" t="s">
        <v>152</v>
      </c>
      <c r="L956" s="42"/>
      <c r="M956" s="229" t="s">
        <v>1</v>
      </c>
      <c r="N956" s="230" t="s">
        <v>43</v>
      </c>
      <c r="O956" s="85"/>
      <c r="P956" s="231">
        <f>O956*H956</f>
        <v>0</v>
      </c>
      <c r="Q956" s="231">
        <v>0.00020000000000000001</v>
      </c>
      <c r="R956" s="231">
        <f>Q956*H956</f>
        <v>0.013096000000000002</v>
      </c>
      <c r="S956" s="231">
        <v>0</v>
      </c>
      <c r="T956" s="232">
        <f>S956*H956</f>
        <v>0</v>
      </c>
      <c r="AR956" s="233" t="s">
        <v>258</v>
      </c>
      <c r="AT956" s="233" t="s">
        <v>148</v>
      </c>
      <c r="AU956" s="233" t="s">
        <v>87</v>
      </c>
      <c r="AY956" s="16" t="s">
        <v>145</v>
      </c>
      <c r="BE956" s="234">
        <f>IF(N956="základní",J956,0)</f>
        <v>0</v>
      </c>
      <c r="BF956" s="234">
        <f>IF(N956="snížená",J956,0)</f>
        <v>0</v>
      </c>
      <c r="BG956" s="234">
        <f>IF(N956="zákl. přenesená",J956,0)</f>
        <v>0</v>
      </c>
      <c r="BH956" s="234">
        <f>IF(N956="sníž. přenesená",J956,0)</f>
        <v>0</v>
      </c>
      <c r="BI956" s="234">
        <f>IF(N956="nulová",J956,0)</f>
        <v>0</v>
      </c>
      <c r="BJ956" s="16" t="s">
        <v>8</v>
      </c>
      <c r="BK956" s="234">
        <f>ROUND(I956*H956,0)</f>
        <v>0</v>
      </c>
      <c r="BL956" s="16" t="s">
        <v>258</v>
      </c>
      <c r="BM956" s="233" t="s">
        <v>866</v>
      </c>
    </row>
    <row r="957" s="1" customFormat="1">
      <c r="B957" s="37"/>
      <c r="C957" s="38"/>
      <c r="D957" s="235" t="s">
        <v>155</v>
      </c>
      <c r="E957" s="38"/>
      <c r="F957" s="236" t="s">
        <v>867</v>
      </c>
      <c r="G957" s="38"/>
      <c r="H957" s="38"/>
      <c r="I957" s="138"/>
      <c r="J957" s="38"/>
      <c r="K957" s="38"/>
      <c r="L957" s="42"/>
      <c r="M957" s="237"/>
      <c r="N957" s="85"/>
      <c r="O957" s="85"/>
      <c r="P957" s="85"/>
      <c r="Q957" s="85"/>
      <c r="R957" s="85"/>
      <c r="S957" s="85"/>
      <c r="T957" s="86"/>
      <c r="AT957" s="16" t="s">
        <v>155</v>
      </c>
      <c r="AU957" s="16" t="s">
        <v>87</v>
      </c>
    </row>
    <row r="958" s="12" customFormat="1">
      <c r="B958" s="238"/>
      <c r="C958" s="239"/>
      <c r="D958" s="235" t="s">
        <v>157</v>
      </c>
      <c r="E958" s="240" t="s">
        <v>1</v>
      </c>
      <c r="F958" s="241" t="s">
        <v>158</v>
      </c>
      <c r="G958" s="239"/>
      <c r="H958" s="240" t="s">
        <v>1</v>
      </c>
      <c r="I958" s="242"/>
      <c r="J958" s="239"/>
      <c r="K958" s="239"/>
      <c r="L958" s="243"/>
      <c r="M958" s="244"/>
      <c r="N958" s="245"/>
      <c r="O958" s="245"/>
      <c r="P958" s="245"/>
      <c r="Q958" s="245"/>
      <c r="R958" s="245"/>
      <c r="S958" s="245"/>
      <c r="T958" s="246"/>
      <c r="AT958" s="247" t="s">
        <v>157</v>
      </c>
      <c r="AU958" s="247" t="s">
        <v>87</v>
      </c>
      <c r="AV958" s="12" t="s">
        <v>8</v>
      </c>
      <c r="AW958" s="12" t="s">
        <v>33</v>
      </c>
      <c r="AX958" s="12" t="s">
        <v>78</v>
      </c>
      <c r="AY958" s="247" t="s">
        <v>145</v>
      </c>
    </row>
    <row r="959" s="12" customFormat="1">
      <c r="B959" s="238"/>
      <c r="C959" s="239"/>
      <c r="D959" s="235" t="s">
        <v>157</v>
      </c>
      <c r="E959" s="240" t="s">
        <v>1</v>
      </c>
      <c r="F959" s="241" t="s">
        <v>635</v>
      </c>
      <c r="G959" s="239"/>
      <c r="H959" s="240" t="s">
        <v>1</v>
      </c>
      <c r="I959" s="242"/>
      <c r="J959" s="239"/>
      <c r="K959" s="239"/>
      <c r="L959" s="243"/>
      <c r="M959" s="244"/>
      <c r="N959" s="245"/>
      <c r="O959" s="245"/>
      <c r="P959" s="245"/>
      <c r="Q959" s="245"/>
      <c r="R959" s="245"/>
      <c r="S959" s="245"/>
      <c r="T959" s="246"/>
      <c r="AT959" s="247" t="s">
        <v>157</v>
      </c>
      <c r="AU959" s="247" t="s">
        <v>87</v>
      </c>
      <c r="AV959" s="12" t="s">
        <v>8</v>
      </c>
      <c r="AW959" s="12" t="s">
        <v>33</v>
      </c>
      <c r="AX959" s="12" t="s">
        <v>78</v>
      </c>
      <c r="AY959" s="247" t="s">
        <v>145</v>
      </c>
    </row>
    <row r="960" s="12" customFormat="1">
      <c r="B960" s="238"/>
      <c r="C960" s="239"/>
      <c r="D960" s="235" t="s">
        <v>157</v>
      </c>
      <c r="E960" s="240" t="s">
        <v>1</v>
      </c>
      <c r="F960" s="241" t="s">
        <v>196</v>
      </c>
      <c r="G960" s="239"/>
      <c r="H960" s="240" t="s">
        <v>1</v>
      </c>
      <c r="I960" s="242"/>
      <c r="J960" s="239"/>
      <c r="K960" s="239"/>
      <c r="L960" s="243"/>
      <c r="M960" s="244"/>
      <c r="N960" s="245"/>
      <c r="O960" s="245"/>
      <c r="P960" s="245"/>
      <c r="Q960" s="245"/>
      <c r="R960" s="245"/>
      <c r="S960" s="245"/>
      <c r="T960" s="246"/>
      <c r="AT960" s="247" t="s">
        <v>157</v>
      </c>
      <c r="AU960" s="247" t="s">
        <v>87</v>
      </c>
      <c r="AV960" s="12" t="s">
        <v>8</v>
      </c>
      <c r="AW960" s="12" t="s">
        <v>33</v>
      </c>
      <c r="AX960" s="12" t="s">
        <v>78</v>
      </c>
      <c r="AY960" s="247" t="s">
        <v>145</v>
      </c>
    </row>
    <row r="961" s="13" customFormat="1">
      <c r="B961" s="248"/>
      <c r="C961" s="249"/>
      <c r="D961" s="235" t="s">
        <v>157</v>
      </c>
      <c r="E961" s="250" t="s">
        <v>1</v>
      </c>
      <c r="F961" s="251" t="s">
        <v>216</v>
      </c>
      <c r="G961" s="249"/>
      <c r="H961" s="252">
        <v>48.789999999999999</v>
      </c>
      <c r="I961" s="253"/>
      <c r="J961" s="249"/>
      <c r="K961" s="249"/>
      <c r="L961" s="254"/>
      <c r="M961" s="255"/>
      <c r="N961" s="256"/>
      <c r="O961" s="256"/>
      <c r="P961" s="256"/>
      <c r="Q961" s="256"/>
      <c r="R961" s="256"/>
      <c r="S961" s="256"/>
      <c r="T961" s="257"/>
      <c r="AT961" s="258" t="s">
        <v>157</v>
      </c>
      <c r="AU961" s="258" t="s">
        <v>87</v>
      </c>
      <c r="AV961" s="13" t="s">
        <v>87</v>
      </c>
      <c r="AW961" s="13" t="s">
        <v>33</v>
      </c>
      <c r="AX961" s="13" t="s">
        <v>78</v>
      </c>
      <c r="AY961" s="258" t="s">
        <v>145</v>
      </c>
    </row>
    <row r="962" s="12" customFormat="1">
      <c r="B962" s="238"/>
      <c r="C962" s="239"/>
      <c r="D962" s="235" t="s">
        <v>157</v>
      </c>
      <c r="E962" s="240" t="s">
        <v>1</v>
      </c>
      <c r="F962" s="241" t="s">
        <v>217</v>
      </c>
      <c r="G962" s="239"/>
      <c r="H962" s="240" t="s">
        <v>1</v>
      </c>
      <c r="I962" s="242"/>
      <c r="J962" s="239"/>
      <c r="K962" s="239"/>
      <c r="L962" s="243"/>
      <c r="M962" s="244"/>
      <c r="N962" s="245"/>
      <c r="O962" s="245"/>
      <c r="P962" s="245"/>
      <c r="Q962" s="245"/>
      <c r="R962" s="245"/>
      <c r="S962" s="245"/>
      <c r="T962" s="246"/>
      <c r="AT962" s="247" t="s">
        <v>157</v>
      </c>
      <c r="AU962" s="247" t="s">
        <v>87</v>
      </c>
      <c r="AV962" s="12" t="s">
        <v>8</v>
      </c>
      <c r="AW962" s="12" t="s">
        <v>33</v>
      </c>
      <c r="AX962" s="12" t="s">
        <v>78</v>
      </c>
      <c r="AY962" s="247" t="s">
        <v>145</v>
      </c>
    </row>
    <row r="963" s="13" customFormat="1">
      <c r="B963" s="248"/>
      <c r="C963" s="249"/>
      <c r="D963" s="235" t="s">
        <v>157</v>
      </c>
      <c r="E963" s="250" t="s">
        <v>1</v>
      </c>
      <c r="F963" s="251" t="s">
        <v>218</v>
      </c>
      <c r="G963" s="249"/>
      <c r="H963" s="252">
        <v>11.300000000000001</v>
      </c>
      <c r="I963" s="253"/>
      <c r="J963" s="249"/>
      <c r="K963" s="249"/>
      <c r="L963" s="254"/>
      <c r="M963" s="255"/>
      <c r="N963" s="256"/>
      <c r="O963" s="256"/>
      <c r="P963" s="256"/>
      <c r="Q963" s="256"/>
      <c r="R963" s="256"/>
      <c r="S963" s="256"/>
      <c r="T963" s="257"/>
      <c r="AT963" s="258" t="s">
        <v>157</v>
      </c>
      <c r="AU963" s="258" t="s">
        <v>87</v>
      </c>
      <c r="AV963" s="13" t="s">
        <v>87</v>
      </c>
      <c r="AW963" s="13" t="s">
        <v>33</v>
      </c>
      <c r="AX963" s="13" t="s">
        <v>78</v>
      </c>
      <c r="AY963" s="258" t="s">
        <v>145</v>
      </c>
    </row>
    <row r="964" s="12" customFormat="1">
      <c r="B964" s="238"/>
      <c r="C964" s="239"/>
      <c r="D964" s="235" t="s">
        <v>157</v>
      </c>
      <c r="E964" s="240" t="s">
        <v>1</v>
      </c>
      <c r="F964" s="241" t="s">
        <v>768</v>
      </c>
      <c r="G964" s="239"/>
      <c r="H964" s="240" t="s">
        <v>1</v>
      </c>
      <c r="I964" s="242"/>
      <c r="J964" s="239"/>
      <c r="K964" s="239"/>
      <c r="L964" s="243"/>
      <c r="M964" s="244"/>
      <c r="N964" s="245"/>
      <c r="O964" s="245"/>
      <c r="P964" s="245"/>
      <c r="Q964" s="245"/>
      <c r="R964" s="245"/>
      <c r="S964" s="245"/>
      <c r="T964" s="246"/>
      <c r="AT964" s="247" t="s">
        <v>157</v>
      </c>
      <c r="AU964" s="247" t="s">
        <v>87</v>
      </c>
      <c r="AV964" s="12" t="s">
        <v>8</v>
      </c>
      <c r="AW964" s="12" t="s">
        <v>33</v>
      </c>
      <c r="AX964" s="12" t="s">
        <v>78</v>
      </c>
      <c r="AY964" s="247" t="s">
        <v>145</v>
      </c>
    </row>
    <row r="965" s="12" customFormat="1">
      <c r="B965" s="238"/>
      <c r="C965" s="239"/>
      <c r="D965" s="235" t="s">
        <v>157</v>
      </c>
      <c r="E965" s="240" t="s">
        <v>1</v>
      </c>
      <c r="F965" s="241" t="s">
        <v>205</v>
      </c>
      <c r="G965" s="239"/>
      <c r="H965" s="240" t="s">
        <v>1</v>
      </c>
      <c r="I965" s="242"/>
      <c r="J965" s="239"/>
      <c r="K965" s="239"/>
      <c r="L965" s="243"/>
      <c r="M965" s="244"/>
      <c r="N965" s="245"/>
      <c r="O965" s="245"/>
      <c r="P965" s="245"/>
      <c r="Q965" s="245"/>
      <c r="R965" s="245"/>
      <c r="S965" s="245"/>
      <c r="T965" s="246"/>
      <c r="AT965" s="247" t="s">
        <v>157</v>
      </c>
      <c r="AU965" s="247" t="s">
        <v>87</v>
      </c>
      <c r="AV965" s="12" t="s">
        <v>8</v>
      </c>
      <c r="AW965" s="12" t="s">
        <v>33</v>
      </c>
      <c r="AX965" s="12" t="s">
        <v>78</v>
      </c>
      <c r="AY965" s="247" t="s">
        <v>145</v>
      </c>
    </row>
    <row r="966" s="13" customFormat="1">
      <c r="B966" s="248"/>
      <c r="C966" s="249"/>
      <c r="D966" s="235" t="s">
        <v>157</v>
      </c>
      <c r="E966" s="250" t="s">
        <v>1</v>
      </c>
      <c r="F966" s="251" t="s">
        <v>452</v>
      </c>
      <c r="G966" s="249"/>
      <c r="H966" s="252">
        <v>1.23</v>
      </c>
      <c r="I966" s="253"/>
      <c r="J966" s="249"/>
      <c r="K966" s="249"/>
      <c r="L966" s="254"/>
      <c r="M966" s="255"/>
      <c r="N966" s="256"/>
      <c r="O966" s="256"/>
      <c r="P966" s="256"/>
      <c r="Q966" s="256"/>
      <c r="R966" s="256"/>
      <c r="S966" s="256"/>
      <c r="T966" s="257"/>
      <c r="AT966" s="258" t="s">
        <v>157</v>
      </c>
      <c r="AU966" s="258" t="s">
        <v>87</v>
      </c>
      <c r="AV966" s="13" t="s">
        <v>87</v>
      </c>
      <c r="AW966" s="13" t="s">
        <v>33</v>
      </c>
      <c r="AX966" s="13" t="s">
        <v>78</v>
      </c>
      <c r="AY966" s="258" t="s">
        <v>145</v>
      </c>
    </row>
    <row r="967" s="12" customFormat="1">
      <c r="B967" s="238"/>
      <c r="C967" s="239"/>
      <c r="D967" s="235" t="s">
        <v>157</v>
      </c>
      <c r="E967" s="240" t="s">
        <v>1</v>
      </c>
      <c r="F967" s="241" t="s">
        <v>198</v>
      </c>
      <c r="G967" s="239"/>
      <c r="H967" s="240" t="s">
        <v>1</v>
      </c>
      <c r="I967" s="242"/>
      <c r="J967" s="239"/>
      <c r="K967" s="239"/>
      <c r="L967" s="243"/>
      <c r="M967" s="244"/>
      <c r="N967" s="245"/>
      <c r="O967" s="245"/>
      <c r="P967" s="245"/>
      <c r="Q967" s="245"/>
      <c r="R967" s="245"/>
      <c r="S967" s="245"/>
      <c r="T967" s="246"/>
      <c r="AT967" s="247" t="s">
        <v>157</v>
      </c>
      <c r="AU967" s="247" t="s">
        <v>87</v>
      </c>
      <c r="AV967" s="12" t="s">
        <v>8</v>
      </c>
      <c r="AW967" s="12" t="s">
        <v>33</v>
      </c>
      <c r="AX967" s="12" t="s">
        <v>78</v>
      </c>
      <c r="AY967" s="247" t="s">
        <v>145</v>
      </c>
    </row>
    <row r="968" s="13" customFormat="1">
      <c r="B968" s="248"/>
      <c r="C968" s="249"/>
      <c r="D968" s="235" t="s">
        <v>157</v>
      </c>
      <c r="E968" s="250" t="s">
        <v>1</v>
      </c>
      <c r="F968" s="251" t="s">
        <v>455</v>
      </c>
      <c r="G968" s="249"/>
      <c r="H968" s="252">
        <v>1.27</v>
      </c>
      <c r="I968" s="253"/>
      <c r="J968" s="249"/>
      <c r="K968" s="249"/>
      <c r="L968" s="254"/>
      <c r="M968" s="255"/>
      <c r="N968" s="256"/>
      <c r="O968" s="256"/>
      <c r="P968" s="256"/>
      <c r="Q968" s="256"/>
      <c r="R968" s="256"/>
      <c r="S968" s="256"/>
      <c r="T968" s="257"/>
      <c r="AT968" s="258" t="s">
        <v>157</v>
      </c>
      <c r="AU968" s="258" t="s">
        <v>87</v>
      </c>
      <c r="AV968" s="13" t="s">
        <v>87</v>
      </c>
      <c r="AW968" s="13" t="s">
        <v>33</v>
      </c>
      <c r="AX968" s="13" t="s">
        <v>78</v>
      </c>
      <c r="AY968" s="258" t="s">
        <v>145</v>
      </c>
    </row>
    <row r="969" s="12" customFormat="1">
      <c r="B969" s="238"/>
      <c r="C969" s="239"/>
      <c r="D969" s="235" t="s">
        <v>157</v>
      </c>
      <c r="E969" s="240" t="s">
        <v>1</v>
      </c>
      <c r="F969" s="241" t="s">
        <v>208</v>
      </c>
      <c r="G969" s="239"/>
      <c r="H969" s="240" t="s">
        <v>1</v>
      </c>
      <c r="I969" s="242"/>
      <c r="J969" s="239"/>
      <c r="K969" s="239"/>
      <c r="L969" s="243"/>
      <c r="M969" s="244"/>
      <c r="N969" s="245"/>
      <c r="O969" s="245"/>
      <c r="P969" s="245"/>
      <c r="Q969" s="245"/>
      <c r="R969" s="245"/>
      <c r="S969" s="245"/>
      <c r="T969" s="246"/>
      <c r="AT969" s="247" t="s">
        <v>157</v>
      </c>
      <c r="AU969" s="247" t="s">
        <v>87</v>
      </c>
      <c r="AV969" s="12" t="s">
        <v>8</v>
      </c>
      <c r="AW969" s="12" t="s">
        <v>33</v>
      </c>
      <c r="AX969" s="12" t="s">
        <v>78</v>
      </c>
      <c r="AY969" s="247" t="s">
        <v>145</v>
      </c>
    </row>
    <row r="970" s="13" customFormat="1">
      <c r="B970" s="248"/>
      <c r="C970" s="249"/>
      <c r="D970" s="235" t="s">
        <v>157</v>
      </c>
      <c r="E970" s="250" t="s">
        <v>1</v>
      </c>
      <c r="F970" s="251" t="s">
        <v>454</v>
      </c>
      <c r="G970" s="249"/>
      <c r="H970" s="252">
        <v>2.8900000000000001</v>
      </c>
      <c r="I970" s="253"/>
      <c r="J970" s="249"/>
      <c r="K970" s="249"/>
      <c r="L970" s="254"/>
      <c r="M970" s="255"/>
      <c r="N970" s="256"/>
      <c r="O970" s="256"/>
      <c r="P970" s="256"/>
      <c r="Q970" s="256"/>
      <c r="R970" s="256"/>
      <c r="S970" s="256"/>
      <c r="T970" s="257"/>
      <c r="AT970" s="258" t="s">
        <v>157</v>
      </c>
      <c r="AU970" s="258" t="s">
        <v>87</v>
      </c>
      <c r="AV970" s="13" t="s">
        <v>87</v>
      </c>
      <c r="AW970" s="13" t="s">
        <v>33</v>
      </c>
      <c r="AX970" s="13" t="s">
        <v>78</v>
      </c>
      <c r="AY970" s="258" t="s">
        <v>145</v>
      </c>
    </row>
    <row r="971" s="14" customFormat="1">
      <c r="B971" s="259"/>
      <c r="C971" s="260"/>
      <c r="D971" s="235" t="s">
        <v>157</v>
      </c>
      <c r="E971" s="261" t="s">
        <v>1</v>
      </c>
      <c r="F971" s="262" t="s">
        <v>161</v>
      </c>
      <c r="G971" s="260"/>
      <c r="H971" s="263">
        <v>65.480000000000004</v>
      </c>
      <c r="I971" s="264"/>
      <c r="J971" s="260"/>
      <c r="K971" s="260"/>
      <c r="L971" s="265"/>
      <c r="M971" s="266"/>
      <c r="N971" s="267"/>
      <c r="O971" s="267"/>
      <c r="P971" s="267"/>
      <c r="Q971" s="267"/>
      <c r="R971" s="267"/>
      <c r="S971" s="267"/>
      <c r="T971" s="268"/>
      <c r="AT971" s="269" t="s">
        <v>157</v>
      </c>
      <c r="AU971" s="269" t="s">
        <v>87</v>
      </c>
      <c r="AV971" s="14" t="s">
        <v>153</v>
      </c>
      <c r="AW971" s="14" t="s">
        <v>33</v>
      </c>
      <c r="AX971" s="14" t="s">
        <v>8</v>
      </c>
      <c r="AY971" s="269" t="s">
        <v>145</v>
      </c>
    </row>
    <row r="972" s="1" customFormat="1" ht="24" customHeight="1">
      <c r="B972" s="37"/>
      <c r="C972" s="222" t="s">
        <v>868</v>
      </c>
      <c r="D972" s="222" t="s">
        <v>148</v>
      </c>
      <c r="E972" s="223" t="s">
        <v>869</v>
      </c>
      <c r="F972" s="224" t="s">
        <v>870</v>
      </c>
      <c r="G972" s="225" t="s">
        <v>168</v>
      </c>
      <c r="H972" s="226">
        <v>65.480000000000004</v>
      </c>
      <c r="I972" s="227"/>
      <c r="J972" s="228">
        <f>ROUND(I972*H972,0)</f>
        <v>0</v>
      </c>
      <c r="K972" s="224" t="s">
        <v>152</v>
      </c>
      <c r="L972" s="42"/>
      <c r="M972" s="229" t="s">
        <v>1</v>
      </c>
      <c r="N972" s="230" t="s">
        <v>43</v>
      </c>
      <c r="O972" s="85"/>
      <c r="P972" s="231">
        <f>O972*H972</f>
        <v>0</v>
      </c>
      <c r="Q972" s="231">
        <v>0.014999999999999999</v>
      </c>
      <c r="R972" s="231">
        <f>Q972*H972</f>
        <v>0.98220000000000007</v>
      </c>
      <c r="S972" s="231">
        <v>0</v>
      </c>
      <c r="T972" s="232">
        <f>S972*H972</f>
        <v>0</v>
      </c>
      <c r="AR972" s="233" t="s">
        <v>258</v>
      </c>
      <c r="AT972" s="233" t="s">
        <v>148</v>
      </c>
      <c r="AU972" s="233" t="s">
        <v>87</v>
      </c>
      <c r="AY972" s="16" t="s">
        <v>145</v>
      </c>
      <c r="BE972" s="234">
        <f>IF(N972="základní",J972,0)</f>
        <v>0</v>
      </c>
      <c r="BF972" s="234">
        <f>IF(N972="snížená",J972,0)</f>
        <v>0</v>
      </c>
      <c r="BG972" s="234">
        <f>IF(N972="zákl. přenesená",J972,0)</f>
        <v>0</v>
      </c>
      <c r="BH972" s="234">
        <f>IF(N972="sníž. přenesená",J972,0)</f>
        <v>0</v>
      </c>
      <c r="BI972" s="234">
        <f>IF(N972="nulová",J972,0)</f>
        <v>0</v>
      </c>
      <c r="BJ972" s="16" t="s">
        <v>8</v>
      </c>
      <c r="BK972" s="234">
        <f>ROUND(I972*H972,0)</f>
        <v>0</v>
      </c>
      <c r="BL972" s="16" t="s">
        <v>258</v>
      </c>
      <c r="BM972" s="233" t="s">
        <v>871</v>
      </c>
    </row>
    <row r="973" s="1" customFormat="1">
      <c r="B973" s="37"/>
      <c r="C973" s="38"/>
      <c r="D973" s="235" t="s">
        <v>155</v>
      </c>
      <c r="E973" s="38"/>
      <c r="F973" s="236" t="s">
        <v>872</v>
      </c>
      <c r="G973" s="38"/>
      <c r="H973" s="38"/>
      <c r="I973" s="138"/>
      <c r="J973" s="38"/>
      <c r="K973" s="38"/>
      <c r="L973" s="42"/>
      <c r="M973" s="237"/>
      <c r="N973" s="85"/>
      <c r="O973" s="85"/>
      <c r="P973" s="85"/>
      <c r="Q973" s="85"/>
      <c r="R973" s="85"/>
      <c r="S973" s="85"/>
      <c r="T973" s="86"/>
      <c r="AT973" s="16" t="s">
        <v>155</v>
      </c>
      <c r="AU973" s="16" t="s">
        <v>87</v>
      </c>
    </row>
    <row r="974" s="12" customFormat="1">
      <c r="B974" s="238"/>
      <c r="C974" s="239"/>
      <c r="D974" s="235" t="s">
        <v>157</v>
      </c>
      <c r="E974" s="240" t="s">
        <v>1</v>
      </c>
      <c r="F974" s="241" t="s">
        <v>158</v>
      </c>
      <c r="G974" s="239"/>
      <c r="H974" s="240" t="s">
        <v>1</v>
      </c>
      <c r="I974" s="242"/>
      <c r="J974" s="239"/>
      <c r="K974" s="239"/>
      <c r="L974" s="243"/>
      <c r="M974" s="244"/>
      <c r="N974" s="245"/>
      <c r="O974" s="245"/>
      <c r="P974" s="245"/>
      <c r="Q974" s="245"/>
      <c r="R974" s="245"/>
      <c r="S974" s="245"/>
      <c r="T974" s="246"/>
      <c r="AT974" s="247" t="s">
        <v>157</v>
      </c>
      <c r="AU974" s="247" t="s">
        <v>87</v>
      </c>
      <c r="AV974" s="12" t="s">
        <v>8</v>
      </c>
      <c r="AW974" s="12" t="s">
        <v>33</v>
      </c>
      <c r="AX974" s="12" t="s">
        <v>78</v>
      </c>
      <c r="AY974" s="247" t="s">
        <v>145</v>
      </c>
    </row>
    <row r="975" s="12" customFormat="1">
      <c r="B975" s="238"/>
      <c r="C975" s="239"/>
      <c r="D975" s="235" t="s">
        <v>157</v>
      </c>
      <c r="E975" s="240" t="s">
        <v>1</v>
      </c>
      <c r="F975" s="241" t="s">
        <v>635</v>
      </c>
      <c r="G975" s="239"/>
      <c r="H975" s="240" t="s">
        <v>1</v>
      </c>
      <c r="I975" s="242"/>
      <c r="J975" s="239"/>
      <c r="K975" s="239"/>
      <c r="L975" s="243"/>
      <c r="M975" s="244"/>
      <c r="N975" s="245"/>
      <c r="O975" s="245"/>
      <c r="P975" s="245"/>
      <c r="Q975" s="245"/>
      <c r="R975" s="245"/>
      <c r="S975" s="245"/>
      <c r="T975" s="246"/>
      <c r="AT975" s="247" t="s">
        <v>157</v>
      </c>
      <c r="AU975" s="247" t="s">
        <v>87</v>
      </c>
      <c r="AV975" s="12" t="s">
        <v>8</v>
      </c>
      <c r="AW975" s="12" t="s">
        <v>33</v>
      </c>
      <c r="AX975" s="12" t="s">
        <v>78</v>
      </c>
      <c r="AY975" s="247" t="s">
        <v>145</v>
      </c>
    </row>
    <row r="976" s="12" customFormat="1">
      <c r="B976" s="238"/>
      <c r="C976" s="239"/>
      <c r="D976" s="235" t="s">
        <v>157</v>
      </c>
      <c r="E976" s="240" t="s">
        <v>1</v>
      </c>
      <c r="F976" s="241" t="s">
        <v>196</v>
      </c>
      <c r="G976" s="239"/>
      <c r="H976" s="240" t="s">
        <v>1</v>
      </c>
      <c r="I976" s="242"/>
      <c r="J976" s="239"/>
      <c r="K976" s="239"/>
      <c r="L976" s="243"/>
      <c r="M976" s="244"/>
      <c r="N976" s="245"/>
      <c r="O976" s="245"/>
      <c r="P976" s="245"/>
      <c r="Q976" s="245"/>
      <c r="R976" s="245"/>
      <c r="S976" s="245"/>
      <c r="T976" s="246"/>
      <c r="AT976" s="247" t="s">
        <v>157</v>
      </c>
      <c r="AU976" s="247" t="s">
        <v>87</v>
      </c>
      <c r="AV976" s="12" t="s">
        <v>8</v>
      </c>
      <c r="AW976" s="12" t="s">
        <v>33</v>
      </c>
      <c r="AX976" s="12" t="s">
        <v>78</v>
      </c>
      <c r="AY976" s="247" t="s">
        <v>145</v>
      </c>
    </row>
    <row r="977" s="13" customFormat="1">
      <c r="B977" s="248"/>
      <c r="C977" s="249"/>
      <c r="D977" s="235" t="s">
        <v>157</v>
      </c>
      <c r="E977" s="250" t="s">
        <v>1</v>
      </c>
      <c r="F977" s="251" t="s">
        <v>216</v>
      </c>
      <c r="G977" s="249"/>
      <c r="H977" s="252">
        <v>48.789999999999999</v>
      </c>
      <c r="I977" s="253"/>
      <c r="J977" s="249"/>
      <c r="K977" s="249"/>
      <c r="L977" s="254"/>
      <c r="M977" s="255"/>
      <c r="N977" s="256"/>
      <c r="O977" s="256"/>
      <c r="P977" s="256"/>
      <c r="Q977" s="256"/>
      <c r="R977" s="256"/>
      <c r="S977" s="256"/>
      <c r="T977" s="257"/>
      <c r="AT977" s="258" t="s">
        <v>157</v>
      </c>
      <c r="AU977" s="258" t="s">
        <v>87</v>
      </c>
      <c r="AV977" s="13" t="s">
        <v>87</v>
      </c>
      <c r="AW977" s="13" t="s">
        <v>33</v>
      </c>
      <c r="AX977" s="13" t="s">
        <v>78</v>
      </c>
      <c r="AY977" s="258" t="s">
        <v>145</v>
      </c>
    </row>
    <row r="978" s="12" customFormat="1">
      <c r="B978" s="238"/>
      <c r="C978" s="239"/>
      <c r="D978" s="235" t="s">
        <v>157</v>
      </c>
      <c r="E978" s="240" t="s">
        <v>1</v>
      </c>
      <c r="F978" s="241" t="s">
        <v>217</v>
      </c>
      <c r="G978" s="239"/>
      <c r="H978" s="240" t="s">
        <v>1</v>
      </c>
      <c r="I978" s="242"/>
      <c r="J978" s="239"/>
      <c r="K978" s="239"/>
      <c r="L978" s="243"/>
      <c r="M978" s="244"/>
      <c r="N978" s="245"/>
      <c r="O978" s="245"/>
      <c r="P978" s="245"/>
      <c r="Q978" s="245"/>
      <c r="R978" s="245"/>
      <c r="S978" s="245"/>
      <c r="T978" s="246"/>
      <c r="AT978" s="247" t="s">
        <v>157</v>
      </c>
      <c r="AU978" s="247" t="s">
        <v>87</v>
      </c>
      <c r="AV978" s="12" t="s">
        <v>8</v>
      </c>
      <c r="AW978" s="12" t="s">
        <v>33</v>
      </c>
      <c r="AX978" s="12" t="s">
        <v>78</v>
      </c>
      <c r="AY978" s="247" t="s">
        <v>145</v>
      </c>
    </row>
    <row r="979" s="13" customFormat="1">
      <c r="B979" s="248"/>
      <c r="C979" s="249"/>
      <c r="D979" s="235" t="s">
        <v>157</v>
      </c>
      <c r="E979" s="250" t="s">
        <v>1</v>
      </c>
      <c r="F979" s="251" t="s">
        <v>218</v>
      </c>
      <c r="G979" s="249"/>
      <c r="H979" s="252">
        <v>11.300000000000001</v>
      </c>
      <c r="I979" s="253"/>
      <c r="J979" s="249"/>
      <c r="K979" s="249"/>
      <c r="L979" s="254"/>
      <c r="M979" s="255"/>
      <c r="N979" s="256"/>
      <c r="O979" s="256"/>
      <c r="P979" s="256"/>
      <c r="Q979" s="256"/>
      <c r="R979" s="256"/>
      <c r="S979" s="256"/>
      <c r="T979" s="257"/>
      <c r="AT979" s="258" t="s">
        <v>157</v>
      </c>
      <c r="AU979" s="258" t="s">
        <v>87</v>
      </c>
      <c r="AV979" s="13" t="s">
        <v>87</v>
      </c>
      <c r="AW979" s="13" t="s">
        <v>33</v>
      </c>
      <c r="AX979" s="13" t="s">
        <v>78</v>
      </c>
      <c r="AY979" s="258" t="s">
        <v>145</v>
      </c>
    </row>
    <row r="980" s="12" customFormat="1">
      <c r="B980" s="238"/>
      <c r="C980" s="239"/>
      <c r="D980" s="235" t="s">
        <v>157</v>
      </c>
      <c r="E980" s="240" t="s">
        <v>1</v>
      </c>
      <c r="F980" s="241" t="s">
        <v>768</v>
      </c>
      <c r="G980" s="239"/>
      <c r="H980" s="240" t="s">
        <v>1</v>
      </c>
      <c r="I980" s="242"/>
      <c r="J980" s="239"/>
      <c r="K980" s="239"/>
      <c r="L980" s="243"/>
      <c r="M980" s="244"/>
      <c r="N980" s="245"/>
      <c r="O980" s="245"/>
      <c r="P980" s="245"/>
      <c r="Q980" s="245"/>
      <c r="R980" s="245"/>
      <c r="S980" s="245"/>
      <c r="T980" s="246"/>
      <c r="AT980" s="247" t="s">
        <v>157</v>
      </c>
      <c r="AU980" s="247" t="s">
        <v>87</v>
      </c>
      <c r="AV980" s="12" t="s">
        <v>8</v>
      </c>
      <c r="AW980" s="12" t="s">
        <v>33</v>
      </c>
      <c r="AX980" s="12" t="s">
        <v>78</v>
      </c>
      <c r="AY980" s="247" t="s">
        <v>145</v>
      </c>
    </row>
    <row r="981" s="12" customFormat="1">
      <c r="B981" s="238"/>
      <c r="C981" s="239"/>
      <c r="D981" s="235" t="s">
        <v>157</v>
      </c>
      <c r="E981" s="240" t="s">
        <v>1</v>
      </c>
      <c r="F981" s="241" t="s">
        <v>205</v>
      </c>
      <c r="G981" s="239"/>
      <c r="H981" s="240" t="s">
        <v>1</v>
      </c>
      <c r="I981" s="242"/>
      <c r="J981" s="239"/>
      <c r="K981" s="239"/>
      <c r="L981" s="243"/>
      <c r="M981" s="244"/>
      <c r="N981" s="245"/>
      <c r="O981" s="245"/>
      <c r="P981" s="245"/>
      <c r="Q981" s="245"/>
      <c r="R981" s="245"/>
      <c r="S981" s="245"/>
      <c r="T981" s="246"/>
      <c r="AT981" s="247" t="s">
        <v>157</v>
      </c>
      <c r="AU981" s="247" t="s">
        <v>87</v>
      </c>
      <c r="AV981" s="12" t="s">
        <v>8</v>
      </c>
      <c r="AW981" s="12" t="s">
        <v>33</v>
      </c>
      <c r="AX981" s="12" t="s">
        <v>78</v>
      </c>
      <c r="AY981" s="247" t="s">
        <v>145</v>
      </c>
    </row>
    <row r="982" s="13" customFormat="1">
      <c r="B982" s="248"/>
      <c r="C982" s="249"/>
      <c r="D982" s="235" t="s">
        <v>157</v>
      </c>
      <c r="E982" s="250" t="s">
        <v>1</v>
      </c>
      <c r="F982" s="251" t="s">
        <v>452</v>
      </c>
      <c r="G982" s="249"/>
      <c r="H982" s="252">
        <v>1.23</v>
      </c>
      <c r="I982" s="253"/>
      <c r="J982" s="249"/>
      <c r="K982" s="249"/>
      <c r="L982" s="254"/>
      <c r="M982" s="255"/>
      <c r="N982" s="256"/>
      <c r="O982" s="256"/>
      <c r="P982" s="256"/>
      <c r="Q982" s="256"/>
      <c r="R982" s="256"/>
      <c r="S982" s="256"/>
      <c r="T982" s="257"/>
      <c r="AT982" s="258" t="s">
        <v>157</v>
      </c>
      <c r="AU982" s="258" t="s">
        <v>87</v>
      </c>
      <c r="AV982" s="13" t="s">
        <v>87</v>
      </c>
      <c r="AW982" s="13" t="s">
        <v>33</v>
      </c>
      <c r="AX982" s="13" t="s">
        <v>78</v>
      </c>
      <c r="AY982" s="258" t="s">
        <v>145</v>
      </c>
    </row>
    <row r="983" s="12" customFormat="1">
      <c r="B983" s="238"/>
      <c r="C983" s="239"/>
      <c r="D983" s="235" t="s">
        <v>157</v>
      </c>
      <c r="E983" s="240" t="s">
        <v>1</v>
      </c>
      <c r="F983" s="241" t="s">
        <v>198</v>
      </c>
      <c r="G983" s="239"/>
      <c r="H983" s="240" t="s">
        <v>1</v>
      </c>
      <c r="I983" s="242"/>
      <c r="J983" s="239"/>
      <c r="K983" s="239"/>
      <c r="L983" s="243"/>
      <c r="M983" s="244"/>
      <c r="N983" s="245"/>
      <c r="O983" s="245"/>
      <c r="P983" s="245"/>
      <c r="Q983" s="245"/>
      <c r="R983" s="245"/>
      <c r="S983" s="245"/>
      <c r="T983" s="246"/>
      <c r="AT983" s="247" t="s">
        <v>157</v>
      </c>
      <c r="AU983" s="247" t="s">
        <v>87</v>
      </c>
      <c r="AV983" s="12" t="s">
        <v>8</v>
      </c>
      <c r="AW983" s="12" t="s">
        <v>33</v>
      </c>
      <c r="AX983" s="12" t="s">
        <v>78</v>
      </c>
      <c r="AY983" s="247" t="s">
        <v>145</v>
      </c>
    </row>
    <row r="984" s="13" customFormat="1">
      <c r="B984" s="248"/>
      <c r="C984" s="249"/>
      <c r="D984" s="235" t="s">
        <v>157</v>
      </c>
      <c r="E984" s="250" t="s">
        <v>1</v>
      </c>
      <c r="F984" s="251" t="s">
        <v>455</v>
      </c>
      <c r="G984" s="249"/>
      <c r="H984" s="252">
        <v>1.27</v>
      </c>
      <c r="I984" s="253"/>
      <c r="J984" s="249"/>
      <c r="K984" s="249"/>
      <c r="L984" s="254"/>
      <c r="M984" s="255"/>
      <c r="N984" s="256"/>
      <c r="O984" s="256"/>
      <c r="P984" s="256"/>
      <c r="Q984" s="256"/>
      <c r="R984" s="256"/>
      <c r="S984" s="256"/>
      <c r="T984" s="257"/>
      <c r="AT984" s="258" t="s">
        <v>157</v>
      </c>
      <c r="AU984" s="258" t="s">
        <v>87</v>
      </c>
      <c r="AV984" s="13" t="s">
        <v>87</v>
      </c>
      <c r="AW984" s="13" t="s">
        <v>33</v>
      </c>
      <c r="AX984" s="13" t="s">
        <v>78</v>
      </c>
      <c r="AY984" s="258" t="s">
        <v>145</v>
      </c>
    </row>
    <row r="985" s="12" customFormat="1">
      <c r="B985" s="238"/>
      <c r="C985" s="239"/>
      <c r="D985" s="235" t="s">
        <v>157</v>
      </c>
      <c r="E985" s="240" t="s">
        <v>1</v>
      </c>
      <c r="F985" s="241" t="s">
        <v>208</v>
      </c>
      <c r="G985" s="239"/>
      <c r="H985" s="240" t="s">
        <v>1</v>
      </c>
      <c r="I985" s="242"/>
      <c r="J985" s="239"/>
      <c r="K985" s="239"/>
      <c r="L985" s="243"/>
      <c r="M985" s="244"/>
      <c r="N985" s="245"/>
      <c r="O985" s="245"/>
      <c r="P985" s="245"/>
      <c r="Q985" s="245"/>
      <c r="R985" s="245"/>
      <c r="S985" s="245"/>
      <c r="T985" s="246"/>
      <c r="AT985" s="247" t="s">
        <v>157</v>
      </c>
      <c r="AU985" s="247" t="s">
        <v>87</v>
      </c>
      <c r="AV985" s="12" t="s">
        <v>8</v>
      </c>
      <c r="AW985" s="12" t="s">
        <v>33</v>
      </c>
      <c r="AX985" s="12" t="s">
        <v>78</v>
      </c>
      <c r="AY985" s="247" t="s">
        <v>145</v>
      </c>
    </row>
    <row r="986" s="13" customFormat="1">
      <c r="B986" s="248"/>
      <c r="C986" s="249"/>
      <c r="D986" s="235" t="s">
        <v>157</v>
      </c>
      <c r="E986" s="250" t="s">
        <v>1</v>
      </c>
      <c r="F986" s="251" t="s">
        <v>454</v>
      </c>
      <c r="G986" s="249"/>
      <c r="H986" s="252">
        <v>2.8900000000000001</v>
      </c>
      <c r="I986" s="253"/>
      <c r="J986" s="249"/>
      <c r="K986" s="249"/>
      <c r="L986" s="254"/>
      <c r="M986" s="255"/>
      <c r="N986" s="256"/>
      <c r="O986" s="256"/>
      <c r="P986" s="256"/>
      <c r="Q986" s="256"/>
      <c r="R986" s="256"/>
      <c r="S986" s="256"/>
      <c r="T986" s="257"/>
      <c r="AT986" s="258" t="s">
        <v>157</v>
      </c>
      <c r="AU986" s="258" t="s">
        <v>87</v>
      </c>
      <c r="AV986" s="13" t="s">
        <v>87</v>
      </c>
      <c r="AW986" s="13" t="s">
        <v>33</v>
      </c>
      <c r="AX986" s="13" t="s">
        <v>78</v>
      </c>
      <c r="AY986" s="258" t="s">
        <v>145</v>
      </c>
    </row>
    <row r="987" s="14" customFormat="1">
      <c r="B987" s="259"/>
      <c r="C987" s="260"/>
      <c r="D987" s="235" t="s">
        <v>157</v>
      </c>
      <c r="E987" s="261" t="s">
        <v>1</v>
      </c>
      <c r="F987" s="262" t="s">
        <v>161</v>
      </c>
      <c r="G987" s="260"/>
      <c r="H987" s="263">
        <v>65.480000000000004</v>
      </c>
      <c r="I987" s="264"/>
      <c r="J987" s="260"/>
      <c r="K987" s="260"/>
      <c r="L987" s="265"/>
      <c r="M987" s="266"/>
      <c r="N987" s="267"/>
      <c r="O987" s="267"/>
      <c r="P987" s="267"/>
      <c r="Q987" s="267"/>
      <c r="R987" s="267"/>
      <c r="S987" s="267"/>
      <c r="T987" s="268"/>
      <c r="AT987" s="269" t="s">
        <v>157</v>
      </c>
      <c r="AU987" s="269" t="s">
        <v>87</v>
      </c>
      <c r="AV987" s="14" t="s">
        <v>153</v>
      </c>
      <c r="AW987" s="14" t="s">
        <v>33</v>
      </c>
      <c r="AX987" s="14" t="s">
        <v>8</v>
      </c>
      <c r="AY987" s="269" t="s">
        <v>145</v>
      </c>
    </row>
    <row r="988" s="1" customFormat="1" ht="24" customHeight="1">
      <c r="B988" s="37"/>
      <c r="C988" s="222" t="s">
        <v>873</v>
      </c>
      <c r="D988" s="222" t="s">
        <v>148</v>
      </c>
      <c r="E988" s="223" t="s">
        <v>874</v>
      </c>
      <c r="F988" s="224" t="s">
        <v>875</v>
      </c>
      <c r="G988" s="225" t="s">
        <v>168</v>
      </c>
      <c r="H988" s="226">
        <v>2.6299999999999999</v>
      </c>
      <c r="I988" s="227"/>
      <c r="J988" s="228">
        <f>ROUND(I988*H988,0)</f>
        <v>0</v>
      </c>
      <c r="K988" s="224" t="s">
        <v>152</v>
      </c>
      <c r="L988" s="42"/>
      <c r="M988" s="229" t="s">
        <v>1</v>
      </c>
      <c r="N988" s="230" t="s">
        <v>43</v>
      </c>
      <c r="O988" s="85"/>
      <c r="P988" s="231">
        <f>O988*H988</f>
        <v>0</v>
      </c>
      <c r="Q988" s="231">
        <v>0</v>
      </c>
      <c r="R988" s="231">
        <f>Q988*H988</f>
        <v>0</v>
      </c>
      <c r="S988" s="231">
        <v>0.0025000000000000001</v>
      </c>
      <c r="T988" s="232">
        <f>S988*H988</f>
        <v>0.0065750000000000001</v>
      </c>
      <c r="AR988" s="233" t="s">
        <v>258</v>
      </c>
      <c r="AT988" s="233" t="s">
        <v>148</v>
      </c>
      <c r="AU988" s="233" t="s">
        <v>87</v>
      </c>
      <c r="AY988" s="16" t="s">
        <v>145</v>
      </c>
      <c r="BE988" s="234">
        <f>IF(N988="základní",J988,0)</f>
        <v>0</v>
      </c>
      <c r="BF988" s="234">
        <f>IF(N988="snížená",J988,0)</f>
        <v>0</v>
      </c>
      <c r="BG988" s="234">
        <f>IF(N988="zákl. přenesená",J988,0)</f>
        <v>0</v>
      </c>
      <c r="BH988" s="234">
        <f>IF(N988="sníž. přenesená",J988,0)</f>
        <v>0</v>
      </c>
      <c r="BI988" s="234">
        <f>IF(N988="nulová",J988,0)</f>
        <v>0</v>
      </c>
      <c r="BJ988" s="16" t="s">
        <v>8</v>
      </c>
      <c r="BK988" s="234">
        <f>ROUND(I988*H988,0)</f>
        <v>0</v>
      </c>
      <c r="BL988" s="16" t="s">
        <v>258</v>
      </c>
      <c r="BM988" s="233" t="s">
        <v>876</v>
      </c>
    </row>
    <row r="989" s="1" customFormat="1">
      <c r="B989" s="37"/>
      <c r="C989" s="38"/>
      <c r="D989" s="235" t="s">
        <v>155</v>
      </c>
      <c r="E989" s="38"/>
      <c r="F989" s="236" t="s">
        <v>877</v>
      </c>
      <c r="G989" s="38"/>
      <c r="H989" s="38"/>
      <c r="I989" s="138"/>
      <c r="J989" s="38"/>
      <c r="K989" s="38"/>
      <c r="L989" s="42"/>
      <c r="M989" s="237"/>
      <c r="N989" s="85"/>
      <c r="O989" s="85"/>
      <c r="P989" s="85"/>
      <c r="Q989" s="85"/>
      <c r="R989" s="85"/>
      <c r="S989" s="85"/>
      <c r="T989" s="86"/>
      <c r="AT989" s="16" t="s">
        <v>155</v>
      </c>
      <c r="AU989" s="16" t="s">
        <v>87</v>
      </c>
    </row>
    <row r="990" s="12" customFormat="1">
      <c r="B990" s="238"/>
      <c r="C990" s="239"/>
      <c r="D990" s="235" t="s">
        <v>157</v>
      </c>
      <c r="E990" s="240" t="s">
        <v>1</v>
      </c>
      <c r="F990" s="241" t="s">
        <v>387</v>
      </c>
      <c r="G990" s="239"/>
      <c r="H990" s="240" t="s">
        <v>1</v>
      </c>
      <c r="I990" s="242"/>
      <c r="J990" s="239"/>
      <c r="K990" s="239"/>
      <c r="L990" s="243"/>
      <c r="M990" s="244"/>
      <c r="N990" s="245"/>
      <c r="O990" s="245"/>
      <c r="P990" s="245"/>
      <c r="Q990" s="245"/>
      <c r="R990" s="245"/>
      <c r="S990" s="245"/>
      <c r="T990" s="246"/>
      <c r="AT990" s="247" t="s">
        <v>157</v>
      </c>
      <c r="AU990" s="247" t="s">
        <v>87</v>
      </c>
      <c r="AV990" s="12" t="s">
        <v>8</v>
      </c>
      <c r="AW990" s="12" t="s">
        <v>33</v>
      </c>
      <c r="AX990" s="12" t="s">
        <v>78</v>
      </c>
      <c r="AY990" s="247" t="s">
        <v>145</v>
      </c>
    </row>
    <row r="991" s="12" customFormat="1">
      <c r="B991" s="238"/>
      <c r="C991" s="239"/>
      <c r="D991" s="235" t="s">
        <v>157</v>
      </c>
      <c r="E991" s="240" t="s">
        <v>1</v>
      </c>
      <c r="F991" s="241" t="s">
        <v>219</v>
      </c>
      <c r="G991" s="239"/>
      <c r="H991" s="240" t="s">
        <v>1</v>
      </c>
      <c r="I991" s="242"/>
      <c r="J991" s="239"/>
      <c r="K991" s="239"/>
      <c r="L991" s="243"/>
      <c r="M991" s="244"/>
      <c r="N991" s="245"/>
      <c r="O991" s="245"/>
      <c r="P991" s="245"/>
      <c r="Q991" s="245"/>
      <c r="R991" s="245"/>
      <c r="S991" s="245"/>
      <c r="T991" s="246"/>
      <c r="AT991" s="247" t="s">
        <v>157</v>
      </c>
      <c r="AU991" s="247" t="s">
        <v>87</v>
      </c>
      <c r="AV991" s="12" t="s">
        <v>8</v>
      </c>
      <c r="AW991" s="12" t="s">
        <v>33</v>
      </c>
      <c r="AX991" s="12" t="s">
        <v>78</v>
      </c>
      <c r="AY991" s="247" t="s">
        <v>145</v>
      </c>
    </row>
    <row r="992" s="13" customFormat="1">
      <c r="B992" s="248"/>
      <c r="C992" s="249"/>
      <c r="D992" s="235" t="s">
        <v>157</v>
      </c>
      <c r="E992" s="250" t="s">
        <v>1</v>
      </c>
      <c r="F992" s="251" t="s">
        <v>220</v>
      </c>
      <c r="G992" s="249"/>
      <c r="H992" s="252">
        <v>2.6299999999999999</v>
      </c>
      <c r="I992" s="253"/>
      <c r="J992" s="249"/>
      <c r="K992" s="249"/>
      <c r="L992" s="254"/>
      <c r="M992" s="255"/>
      <c r="N992" s="256"/>
      <c r="O992" s="256"/>
      <c r="P992" s="256"/>
      <c r="Q992" s="256"/>
      <c r="R992" s="256"/>
      <c r="S992" s="256"/>
      <c r="T992" s="257"/>
      <c r="AT992" s="258" t="s">
        <v>157</v>
      </c>
      <c r="AU992" s="258" t="s">
        <v>87</v>
      </c>
      <c r="AV992" s="13" t="s">
        <v>87</v>
      </c>
      <c r="AW992" s="13" t="s">
        <v>33</v>
      </c>
      <c r="AX992" s="13" t="s">
        <v>78</v>
      </c>
      <c r="AY992" s="258" t="s">
        <v>145</v>
      </c>
    </row>
    <row r="993" s="14" customFormat="1">
      <c r="B993" s="259"/>
      <c r="C993" s="260"/>
      <c r="D993" s="235" t="s">
        <v>157</v>
      </c>
      <c r="E993" s="261" t="s">
        <v>1</v>
      </c>
      <c r="F993" s="262" t="s">
        <v>161</v>
      </c>
      <c r="G993" s="260"/>
      <c r="H993" s="263">
        <v>2.6299999999999999</v>
      </c>
      <c r="I993" s="264"/>
      <c r="J993" s="260"/>
      <c r="K993" s="260"/>
      <c r="L993" s="265"/>
      <c r="M993" s="266"/>
      <c r="N993" s="267"/>
      <c r="O993" s="267"/>
      <c r="P993" s="267"/>
      <c r="Q993" s="267"/>
      <c r="R993" s="267"/>
      <c r="S993" s="267"/>
      <c r="T993" s="268"/>
      <c r="AT993" s="269" t="s">
        <v>157</v>
      </c>
      <c r="AU993" s="269" t="s">
        <v>87</v>
      </c>
      <c r="AV993" s="14" t="s">
        <v>153</v>
      </c>
      <c r="AW993" s="14" t="s">
        <v>33</v>
      </c>
      <c r="AX993" s="14" t="s">
        <v>8</v>
      </c>
      <c r="AY993" s="269" t="s">
        <v>145</v>
      </c>
    </row>
    <row r="994" s="1" customFormat="1" ht="24" customHeight="1">
      <c r="B994" s="37"/>
      <c r="C994" s="222" t="s">
        <v>878</v>
      </c>
      <c r="D994" s="222" t="s">
        <v>148</v>
      </c>
      <c r="E994" s="223" t="s">
        <v>879</v>
      </c>
      <c r="F994" s="224" t="s">
        <v>880</v>
      </c>
      <c r="G994" s="225" t="s">
        <v>342</v>
      </c>
      <c r="H994" s="226">
        <v>0.995</v>
      </c>
      <c r="I994" s="227"/>
      <c r="J994" s="228">
        <f>ROUND(I994*H994,0)</f>
        <v>0</v>
      </c>
      <c r="K994" s="224" t="s">
        <v>152</v>
      </c>
      <c r="L994" s="42"/>
      <c r="M994" s="229" t="s">
        <v>1</v>
      </c>
      <c r="N994" s="230" t="s">
        <v>43</v>
      </c>
      <c r="O994" s="85"/>
      <c r="P994" s="231">
        <f>O994*H994</f>
        <v>0</v>
      </c>
      <c r="Q994" s="231">
        <v>0</v>
      </c>
      <c r="R994" s="231">
        <f>Q994*H994</f>
        <v>0</v>
      </c>
      <c r="S994" s="231">
        <v>0</v>
      </c>
      <c r="T994" s="232">
        <f>S994*H994</f>
        <v>0</v>
      </c>
      <c r="AR994" s="233" t="s">
        <v>258</v>
      </c>
      <c r="AT994" s="233" t="s">
        <v>148</v>
      </c>
      <c r="AU994" s="233" t="s">
        <v>87</v>
      </c>
      <c r="AY994" s="16" t="s">
        <v>145</v>
      </c>
      <c r="BE994" s="234">
        <f>IF(N994="základní",J994,0)</f>
        <v>0</v>
      </c>
      <c r="BF994" s="234">
        <f>IF(N994="snížená",J994,0)</f>
        <v>0</v>
      </c>
      <c r="BG994" s="234">
        <f>IF(N994="zákl. přenesená",J994,0)</f>
        <v>0</v>
      </c>
      <c r="BH994" s="234">
        <f>IF(N994="sníž. přenesená",J994,0)</f>
        <v>0</v>
      </c>
      <c r="BI994" s="234">
        <f>IF(N994="nulová",J994,0)</f>
        <v>0</v>
      </c>
      <c r="BJ994" s="16" t="s">
        <v>8</v>
      </c>
      <c r="BK994" s="234">
        <f>ROUND(I994*H994,0)</f>
        <v>0</v>
      </c>
      <c r="BL994" s="16" t="s">
        <v>258</v>
      </c>
      <c r="BM994" s="233" t="s">
        <v>881</v>
      </c>
    </row>
    <row r="995" s="1" customFormat="1">
      <c r="B995" s="37"/>
      <c r="C995" s="38"/>
      <c r="D995" s="235" t="s">
        <v>155</v>
      </c>
      <c r="E995" s="38"/>
      <c r="F995" s="236" t="s">
        <v>882</v>
      </c>
      <c r="G995" s="38"/>
      <c r="H995" s="38"/>
      <c r="I995" s="138"/>
      <c r="J995" s="38"/>
      <c r="K995" s="38"/>
      <c r="L995" s="42"/>
      <c r="M995" s="237"/>
      <c r="N995" s="85"/>
      <c r="O995" s="85"/>
      <c r="P995" s="85"/>
      <c r="Q995" s="85"/>
      <c r="R995" s="85"/>
      <c r="S995" s="85"/>
      <c r="T995" s="86"/>
      <c r="AT995" s="16" t="s">
        <v>155</v>
      </c>
      <c r="AU995" s="16" t="s">
        <v>87</v>
      </c>
    </row>
    <row r="996" s="11" customFormat="1" ht="22.8" customHeight="1">
      <c r="B996" s="206"/>
      <c r="C996" s="207"/>
      <c r="D996" s="208" t="s">
        <v>77</v>
      </c>
      <c r="E996" s="220" t="s">
        <v>883</v>
      </c>
      <c r="F996" s="220" t="s">
        <v>884</v>
      </c>
      <c r="G996" s="207"/>
      <c r="H996" s="207"/>
      <c r="I996" s="210"/>
      <c r="J996" s="221">
        <f>BK996</f>
        <v>0</v>
      </c>
      <c r="K996" s="207"/>
      <c r="L996" s="212"/>
      <c r="M996" s="213"/>
      <c r="N996" s="214"/>
      <c r="O996" s="214"/>
      <c r="P996" s="215">
        <f>SUM(P997:P1062)</f>
        <v>0</v>
      </c>
      <c r="Q996" s="214"/>
      <c r="R996" s="215">
        <f>SUM(R997:R1062)</f>
        <v>0.67106314999999994</v>
      </c>
      <c r="S996" s="214"/>
      <c r="T996" s="216">
        <f>SUM(T997:T1062)</f>
        <v>0</v>
      </c>
      <c r="AR996" s="217" t="s">
        <v>87</v>
      </c>
      <c r="AT996" s="218" t="s">
        <v>77</v>
      </c>
      <c r="AU996" s="218" t="s">
        <v>8</v>
      </c>
      <c r="AY996" s="217" t="s">
        <v>145</v>
      </c>
      <c r="BK996" s="219">
        <f>SUM(BK997:BK1062)</f>
        <v>0</v>
      </c>
    </row>
    <row r="997" s="1" customFormat="1" ht="24" customHeight="1">
      <c r="B997" s="37"/>
      <c r="C997" s="222" t="s">
        <v>885</v>
      </c>
      <c r="D997" s="222" t="s">
        <v>148</v>
      </c>
      <c r="E997" s="223" t="s">
        <v>886</v>
      </c>
      <c r="F997" s="224" t="s">
        <v>887</v>
      </c>
      <c r="G997" s="225" t="s">
        <v>168</v>
      </c>
      <c r="H997" s="226">
        <v>32.43</v>
      </c>
      <c r="I997" s="227"/>
      <c r="J997" s="228">
        <f>ROUND(I997*H997,0)</f>
        <v>0</v>
      </c>
      <c r="K997" s="224" t="s">
        <v>152</v>
      </c>
      <c r="L997" s="42"/>
      <c r="M997" s="229" t="s">
        <v>1</v>
      </c>
      <c r="N997" s="230" t="s">
        <v>43</v>
      </c>
      <c r="O997" s="85"/>
      <c r="P997" s="231">
        <f>O997*H997</f>
        <v>0</v>
      </c>
      <c r="Q997" s="231">
        <v>0.0028</v>
      </c>
      <c r="R997" s="231">
        <f>Q997*H997</f>
        <v>0.090803999999999996</v>
      </c>
      <c r="S997" s="231">
        <v>0</v>
      </c>
      <c r="T997" s="232">
        <f>S997*H997</f>
        <v>0</v>
      </c>
      <c r="AR997" s="233" t="s">
        <v>258</v>
      </c>
      <c r="AT997" s="233" t="s">
        <v>148</v>
      </c>
      <c r="AU997" s="233" t="s">
        <v>87</v>
      </c>
      <c r="AY997" s="16" t="s">
        <v>145</v>
      </c>
      <c r="BE997" s="234">
        <f>IF(N997="základní",J997,0)</f>
        <v>0</v>
      </c>
      <c r="BF997" s="234">
        <f>IF(N997="snížená",J997,0)</f>
        <v>0</v>
      </c>
      <c r="BG997" s="234">
        <f>IF(N997="zákl. přenesená",J997,0)</f>
        <v>0</v>
      </c>
      <c r="BH997" s="234">
        <f>IF(N997="sníž. přenesená",J997,0)</f>
        <v>0</v>
      </c>
      <c r="BI997" s="234">
        <f>IF(N997="nulová",J997,0)</f>
        <v>0</v>
      </c>
      <c r="BJ997" s="16" t="s">
        <v>8</v>
      </c>
      <c r="BK997" s="234">
        <f>ROUND(I997*H997,0)</f>
        <v>0</v>
      </c>
      <c r="BL997" s="16" t="s">
        <v>258</v>
      </c>
      <c r="BM997" s="233" t="s">
        <v>888</v>
      </c>
    </row>
    <row r="998" s="1" customFormat="1">
      <c r="B998" s="37"/>
      <c r="C998" s="38"/>
      <c r="D998" s="235" t="s">
        <v>155</v>
      </c>
      <c r="E998" s="38"/>
      <c r="F998" s="236" t="s">
        <v>889</v>
      </c>
      <c r="G998" s="38"/>
      <c r="H998" s="38"/>
      <c r="I998" s="138"/>
      <c r="J998" s="38"/>
      <c r="K998" s="38"/>
      <c r="L998" s="42"/>
      <c r="M998" s="237"/>
      <c r="N998" s="85"/>
      <c r="O998" s="85"/>
      <c r="P998" s="85"/>
      <c r="Q998" s="85"/>
      <c r="R998" s="85"/>
      <c r="S998" s="85"/>
      <c r="T998" s="86"/>
      <c r="AT998" s="16" t="s">
        <v>155</v>
      </c>
      <c r="AU998" s="16" t="s">
        <v>87</v>
      </c>
    </row>
    <row r="999" s="12" customFormat="1">
      <c r="B999" s="238"/>
      <c r="C999" s="239"/>
      <c r="D999" s="235" t="s">
        <v>157</v>
      </c>
      <c r="E999" s="240" t="s">
        <v>1</v>
      </c>
      <c r="F999" s="241" t="s">
        <v>158</v>
      </c>
      <c r="G999" s="239"/>
      <c r="H999" s="240" t="s">
        <v>1</v>
      </c>
      <c r="I999" s="242"/>
      <c r="J999" s="239"/>
      <c r="K999" s="239"/>
      <c r="L999" s="243"/>
      <c r="M999" s="244"/>
      <c r="N999" s="245"/>
      <c r="O999" s="245"/>
      <c r="P999" s="245"/>
      <c r="Q999" s="245"/>
      <c r="R999" s="245"/>
      <c r="S999" s="245"/>
      <c r="T999" s="246"/>
      <c r="AT999" s="247" t="s">
        <v>157</v>
      </c>
      <c r="AU999" s="247" t="s">
        <v>87</v>
      </c>
      <c r="AV999" s="12" t="s">
        <v>8</v>
      </c>
      <c r="AW999" s="12" t="s">
        <v>33</v>
      </c>
      <c r="AX999" s="12" t="s">
        <v>78</v>
      </c>
      <c r="AY999" s="247" t="s">
        <v>145</v>
      </c>
    </row>
    <row r="1000" s="12" customFormat="1">
      <c r="B1000" s="238"/>
      <c r="C1000" s="239"/>
      <c r="D1000" s="235" t="s">
        <v>157</v>
      </c>
      <c r="E1000" s="240" t="s">
        <v>1</v>
      </c>
      <c r="F1000" s="241" t="s">
        <v>295</v>
      </c>
      <c r="G1000" s="239"/>
      <c r="H1000" s="240" t="s">
        <v>1</v>
      </c>
      <c r="I1000" s="242"/>
      <c r="J1000" s="239"/>
      <c r="K1000" s="239"/>
      <c r="L1000" s="243"/>
      <c r="M1000" s="244"/>
      <c r="N1000" s="245"/>
      <c r="O1000" s="245"/>
      <c r="P1000" s="245"/>
      <c r="Q1000" s="245"/>
      <c r="R1000" s="245"/>
      <c r="S1000" s="245"/>
      <c r="T1000" s="246"/>
      <c r="AT1000" s="247" t="s">
        <v>157</v>
      </c>
      <c r="AU1000" s="247" t="s">
        <v>87</v>
      </c>
      <c r="AV1000" s="12" t="s">
        <v>8</v>
      </c>
      <c r="AW1000" s="12" t="s">
        <v>33</v>
      </c>
      <c r="AX1000" s="12" t="s">
        <v>78</v>
      </c>
      <c r="AY1000" s="247" t="s">
        <v>145</v>
      </c>
    </row>
    <row r="1001" s="12" customFormat="1">
      <c r="B1001" s="238"/>
      <c r="C1001" s="239"/>
      <c r="D1001" s="235" t="s">
        <v>157</v>
      </c>
      <c r="E1001" s="240" t="s">
        <v>1</v>
      </c>
      <c r="F1001" s="241" t="s">
        <v>205</v>
      </c>
      <c r="G1001" s="239"/>
      <c r="H1001" s="240" t="s">
        <v>1</v>
      </c>
      <c r="I1001" s="242"/>
      <c r="J1001" s="239"/>
      <c r="K1001" s="239"/>
      <c r="L1001" s="243"/>
      <c r="M1001" s="244"/>
      <c r="N1001" s="245"/>
      <c r="O1001" s="245"/>
      <c r="P1001" s="245"/>
      <c r="Q1001" s="245"/>
      <c r="R1001" s="245"/>
      <c r="S1001" s="245"/>
      <c r="T1001" s="246"/>
      <c r="AT1001" s="247" t="s">
        <v>157</v>
      </c>
      <c r="AU1001" s="247" t="s">
        <v>87</v>
      </c>
      <c r="AV1001" s="12" t="s">
        <v>8</v>
      </c>
      <c r="AW1001" s="12" t="s">
        <v>33</v>
      </c>
      <c r="AX1001" s="12" t="s">
        <v>78</v>
      </c>
      <c r="AY1001" s="247" t="s">
        <v>145</v>
      </c>
    </row>
    <row r="1002" s="13" customFormat="1">
      <c r="B1002" s="248"/>
      <c r="C1002" s="249"/>
      <c r="D1002" s="235" t="s">
        <v>157</v>
      </c>
      <c r="E1002" s="250" t="s">
        <v>1</v>
      </c>
      <c r="F1002" s="251" t="s">
        <v>890</v>
      </c>
      <c r="G1002" s="249"/>
      <c r="H1002" s="252">
        <v>9.1999999999999993</v>
      </c>
      <c r="I1002" s="253"/>
      <c r="J1002" s="249"/>
      <c r="K1002" s="249"/>
      <c r="L1002" s="254"/>
      <c r="M1002" s="255"/>
      <c r="N1002" s="256"/>
      <c r="O1002" s="256"/>
      <c r="P1002" s="256"/>
      <c r="Q1002" s="256"/>
      <c r="R1002" s="256"/>
      <c r="S1002" s="256"/>
      <c r="T1002" s="257"/>
      <c r="AT1002" s="258" t="s">
        <v>157</v>
      </c>
      <c r="AU1002" s="258" t="s">
        <v>87</v>
      </c>
      <c r="AV1002" s="13" t="s">
        <v>87</v>
      </c>
      <c r="AW1002" s="13" t="s">
        <v>33</v>
      </c>
      <c r="AX1002" s="13" t="s">
        <v>78</v>
      </c>
      <c r="AY1002" s="258" t="s">
        <v>145</v>
      </c>
    </row>
    <row r="1003" s="12" customFormat="1">
      <c r="B1003" s="238"/>
      <c r="C1003" s="239"/>
      <c r="D1003" s="235" t="s">
        <v>157</v>
      </c>
      <c r="E1003" s="240" t="s">
        <v>1</v>
      </c>
      <c r="F1003" s="241" t="s">
        <v>198</v>
      </c>
      <c r="G1003" s="239"/>
      <c r="H1003" s="240" t="s">
        <v>1</v>
      </c>
      <c r="I1003" s="242"/>
      <c r="J1003" s="239"/>
      <c r="K1003" s="239"/>
      <c r="L1003" s="243"/>
      <c r="M1003" s="244"/>
      <c r="N1003" s="245"/>
      <c r="O1003" s="245"/>
      <c r="P1003" s="245"/>
      <c r="Q1003" s="245"/>
      <c r="R1003" s="245"/>
      <c r="S1003" s="245"/>
      <c r="T1003" s="246"/>
      <c r="AT1003" s="247" t="s">
        <v>157</v>
      </c>
      <c r="AU1003" s="247" t="s">
        <v>87</v>
      </c>
      <c r="AV1003" s="12" t="s">
        <v>8</v>
      </c>
      <c r="AW1003" s="12" t="s">
        <v>33</v>
      </c>
      <c r="AX1003" s="12" t="s">
        <v>78</v>
      </c>
      <c r="AY1003" s="247" t="s">
        <v>145</v>
      </c>
    </row>
    <row r="1004" s="13" customFormat="1">
      <c r="B1004" s="248"/>
      <c r="C1004" s="249"/>
      <c r="D1004" s="235" t="s">
        <v>157</v>
      </c>
      <c r="E1004" s="250" t="s">
        <v>1</v>
      </c>
      <c r="F1004" s="251" t="s">
        <v>891</v>
      </c>
      <c r="G1004" s="249"/>
      <c r="H1004" s="252">
        <v>14.029999999999999</v>
      </c>
      <c r="I1004" s="253"/>
      <c r="J1004" s="249"/>
      <c r="K1004" s="249"/>
      <c r="L1004" s="254"/>
      <c r="M1004" s="255"/>
      <c r="N1004" s="256"/>
      <c r="O1004" s="256"/>
      <c r="P1004" s="256"/>
      <c r="Q1004" s="256"/>
      <c r="R1004" s="256"/>
      <c r="S1004" s="256"/>
      <c r="T1004" s="257"/>
      <c r="AT1004" s="258" t="s">
        <v>157</v>
      </c>
      <c r="AU1004" s="258" t="s">
        <v>87</v>
      </c>
      <c r="AV1004" s="13" t="s">
        <v>87</v>
      </c>
      <c r="AW1004" s="13" t="s">
        <v>33</v>
      </c>
      <c r="AX1004" s="13" t="s">
        <v>78</v>
      </c>
      <c r="AY1004" s="258" t="s">
        <v>145</v>
      </c>
    </row>
    <row r="1005" s="12" customFormat="1">
      <c r="B1005" s="238"/>
      <c r="C1005" s="239"/>
      <c r="D1005" s="235" t="s">
        <v>157</v>
      </c>
      <c r="E1005" s="240" t="s">
        <v>1</v>
      </c>
      <c r="F1005" s="241" t="s">
        <v>208</v>
      </c>
      <c r="G1005" s="239"/>
      <c r="H1005" s="240" t="s">
        <v>1</v>
      </c>
      <c r="I1005" s="242"/>
      <c r="J1005" s="239"/>
      <c r="K1005" s="239"/>
      <c r="L1005" s="243"/>
      <c r="M1005" s="244"/>
      <c r="N1005" s="245"/>
      <c r="O1005" s="245"/>
      <c r="P1005" s="245"/>
      <c r="Q1005" s="245"/>
      <c r="R1005" s="245"/>
      <c r="S1005" s="245"/>
      <c r="T1005" s="246"/>
      <c r="AT1005" s="247" t="s">
        <v>157</v>
      </c>
      <c r="AU1005" s="247" t="s">
        <v>87</v>
      </c>
      <c r="AV1005" s="12" t="s">
        <v>8</v>
      </c>
      <c r="AW1005" s="12" t="s">
        <v>33</v>
      </c>
      <c r="AX1005" s="12" t="s">
        <v>78</v>
      </c>
      <c r="AY1005" s="247" t="s">
        <v>145</v>
      </c>
    </row>
    <row r="1006" s="13" customFormat="1">
      <c r="B1006" s="248"/>
      <c r="C1006" s="249"/>
      <c r="D1006" s="235" t="s">
        <v>157</v>
      </c>
      <c r="E1006" s="250" t="s">
        <v>1</v>
      </c>
      <c r="F1006" s="251" t="s">
        <v>892</v>
      </c>
      <c r="G1006" s="249"/>
      <c r="H1006" s="252">
        <v>9.1999999999999993</v>
      </c>
      <c r="I1006" s="253"/>
      <c r="J1006" s="249"/>
      <c r="K1006" s="249"/>
      <c r="L1006" s="254"/>
      <c r="M1006" s="255"/>
      <c r="N1006" s="256"/>
      <c r="O1006" s="256"/>
      <c r="P1006" s="256"/>
      <c r="Q1006" s="256"/>
      <c r="R1006" s="256"/>
      <c r="S1006" s="256"/>
      <c r="T1006" s="257"/>
      <c r="AT1006" s="258" t="s">
        <v>157</v>
      </c>
      <c r="AU1006" s="258" t="s">
        <v>87</v>
      </c>
      <c r="AV1006" s="13" t="s">
        <v>87</v>
      </c>
      <c r="AW1006" s="13" t="s">
        <v>33</v>
      </c>
      <c r="AX1006" s="13" t="s">
        <v>78</v>
      </c>
      <c r="AY1006" s="258" t="s">
        <v>145</v>
      </c>
    </row>
    <row r="1007" s="14" customFormat="1">
      <c r="B1007" s="259"/>
      <c r="C1007" s="260"/>
      <c r="D1007" s="235" t="s">
        <v>157</v>
      </c>
      <c r="E1007" s="261" t="s">
        <v>1</v>
      </c>
      <c r="F1007" s="262" t="s">
        <v>161</v>
      </c>
      <c r="G1007" s="260"/>
      <c r="H1007" s="263">
        <v>32.43</v>
      </c>
      <c r="I1007" s="264"/>
      <c r="J1007" s="260"/>
      <c r="K1007" s="260"/>
      <c r="L1007" s="265"/>
      <c r="M1007" s="266"/>
      <c r="N1007" s="267"/>
      <c r="O1007" s="267"/>
      <c r="P1007" s="267"/>
      <c r="Q1007" s="267"/>
      <c r="R1007" s="267"/>
      <c r="S1007" s="267"/>
      <c r="T1007" s="268"/>
      <c r="AT1007" s="269" t="s">
        <v>157</v>
      </c>
      <c r="AU1007" s="269" t="s">
        <v>87</v>
      </c>
      <c r="AV1007" s="14" t="s">
        <v>153</v>
      </c>
      <c r="AW1007" s="14" t="s">
        <v>33</v>
      </c>
      <c r="AX1007" s="14" t="s">
        <v>8</v>
      </c>
      <c r="AY1007" s="269" t="s">
        <v>145</v>
      </c>
    </row>
    <row r="1008" s="1" customFormat="1" ht="48" customHeight="1">
      <c r="B1008" s="37"/>
      <c r="C1008" s="270" t="s">
        <v>893</v>
      </c>
      <c r="D1008" s="270" t="s">
        <v>352</v>
      </c>
      <c r="E1008" s="271" t="s">
        <v>894</v>
      </c>
      <c r="F1008" s="272" t="s">
        <v>895</v>
      </c>
      <c r="G1008" s="273" t="s">
        <v>168</v>
      </c>
      <c r="H1008" s="274">
        <v>44.472999999999999</v>
      </c>
      <c r="I1008" s="275"/>
      <c r="J1008" s="276">
        <f>ROUND(I1008*H1008,0)</f>
        <v>0</v>
      </c>
      <c r="K1008" s="272" t="s">
        <v>1</v>
      </c>
      <c r="L1008" s="277"/>
      <c r="M1008" s="278" t="s">
        <v>1</v>
      </c>
      <c r="N1008" s="279" t="s">
        <v>43</v>
      </c>
      <c r="O1008" s="85"/>
      <c r="P1008" s="231">
        <f>O1008*H1008</f>
        <v>0</v>
      </c>
      <c r="Q1008" s="231">
        <v>0.0126</v>
      </c>
      <c r="R1008" s="231">
        <f>Q1008*H1008</f>
        <v>0.56035979999999996</v>
      </c>
      <c r="S1008" s="231">
        <v>0</v>
      </c>
      <c r="T1008" s="232">
        <f>S1008*H1008</f>
        <v>0</v>
      </c>
      <c r="AR1008" s="233" t="s">
        <v>351</v>
      </c>
      <c r="AT1008" s="233" t="s">
        <v>352</v>
      </c>
      <c r="AU1008" s="233" t="s">
        <v>87</v>
      </c>
      <c r="AY1008" s="16" t="s">
        <v>145</v>
      </c>
      <c r="BE1008" s="234">
        <f>IF(N1008="základní",J1008,0)</f>
        <v>0</v>
      </c>
      <c r="BF1008" s="234">
        <f>IF(N1008="snížená",J1008,0)</f>
        <v>0</v>
      </c>
      <c r="BG1008" s="234">
        <f>IF(N1008="zákl. přenesená",J1008,0)</f>
        <v>0</v>
      </c>
      <c r="BH1008" s="234">
        <f>IF(N1008="sníž. přenesená",J1008,0)</f>
        <v>0</v>
      </c>
      <c r="BI1008" s="234">
        <f>IF(N1008="nulová",J1008,0)</f>
        <v>0</v>
      </c>
      <c r="BJ1008" s="16" t="s">
        <v>8</v>
      </c>
      <c r="BK1008" s="234">
        <f>ROUND(I1008*H1008,0)</f>
        <v>0</v>
      </c>
      <c r="BL1008" s="16" t="s">
        <v>258</v>
      </c>
      <c r="BM1008" s="233" t="s">
        <v>896</v>
      </c>
    </row>
    <row r="1009" s="1" customFormat="1">
      <c r="B1009" s="37"/>
      <c r="C1009" s="38"/>
      <c r="D1009" s="235" t="s">
        <v>155</v>
      </c>
      <c r="E1009" s="38"/>
      <c r="F1009" s="236" t="s">
        <v>897</v>
      </c>
      <c r="G1009" s="38"/>
      <c r="H1009" s="38"/>
      <c r="I1009" s="138"/>
      <c r="J1009" s="38"/>
      <c r="K1009" s="38"/>
      <c r="L1009" s="42"/>
      <c r="M1009" s="237"/>
      <c r="N1009" s="85"/>
      <c r="O1009" s="85"/>
      <c r="P1009" s="85"/>
      <c r="Q1009" s="85"/>
      <c r="R1009" s="85"/>
      <c r="S1009" s="85"/>
      <c r="T1009" s="86"/>
      <c r="AT1009" s="16" t="s">
        <v>155</v>
      </c>
      <c r="AU1009" s="16" t="s">
        <v>87</v>
      </c>
    </row>
    <row r="1010" s="1" customFormat="1">
      <c r="B1010" s="37"/>
      <c r="C1010" s="38"/>
      <c r="D1010" s="235" t="s">
        <v>429</v>
      </c>
      <c r="E1010" s="38"/>
      <c r="F1010" s="280" t="s">
        <v>774</v>
      </c>
      <c r="G1010" s="38"/>
      <c r="H1010" s="38"/>
      <c r="I1010" s="138"/>
      <c r="J1010" s="38"/>
      <c r="K1010" s="38"/>
      <c r="L1010" s="42"/>
      <c r="M1010" s="237"/>
      <c r="N1010" s="85"/>
      <c r="O1010" s="85"/>
      <c r="P1010" s="85"/>
      <c r="Q1010" s="85"/>
      <c r="R1010" s="85"/>
      <c r="S1010" s="85"/>
      <c r="T1010" s="86"/>
      <c r="AT1010" s="16" t="s">
        <v>429</v>
      </c>
      <c r="AU1010" s="16" t="s">
        <v>87</v>
      </c>
    </row>
    <row r="1011" s="12" customFormat="1">
      <c r="B1011" s="238"/>
      <c r="C1011" s="239"/>
      <c r="D1011" s="235" t="s">
        <v>157</v>
      </c>
      <c r="E1011" s="240" t="s">
        <v>1</v>
      </c>
      <c r="F1011" s="241" t="s">
        <v>158</v>
      </c>
      <c r="G1011" s="239"/>
      <c r="H1011" s="240" t="s">
        <v>1</v>
      </c>
      <c r="I1011" s="242"/>
      <c r="J1011" s="239"/>
      <c r="K1011" s="239"/>
      <c r="L1011" s="243"/>
      <c r="M1011" s="244"/>
      <c r="N1011" s="245"/>
      <c r="O1011" s="245"/>
      <c r="P1011" s="245"/>
      <c r="Q1011" s="245"/>
      <c r="R1011" s="245"/>
      <c r="S1011" s="245"/>
      <c r="T1011" s="246"/>
      <c r="AT1011" s="247" t="s">
        <v>157</v>
      </c>
      <c r="AU1011" s="247" t="s">
        <v>87</v>
      </c>
      <c r="AV1011" s="12" t="s">
        <v>8</v>
      </c>
      <c r="AW1011" s="12" t="s">
        <v>33</v>
      </c>
      <c r="AX1011" s="12" t="s">
        <v>78</v>
      </c>
      <c r="AY1011" s="247" t="s">
        <v>145</v>
      </c>
    </row>
    <row r="1012" s="13" customFormat="1">
      <c r="B1012" s="248"/>
      <c r="C1012" s="249"/>
      <c r="D1012" s="235" t="s">
        <v>157</v>
      </c>
      <c r="E1012" s="250" t="s">
        <v>1</v>
      </c>
      <c r="F1012" s="251" t="s">
        <v>898</v>
      </c>
      <c r="G1012" s="249"/>
      <c r="H1012" s="252">
        <v>40.43</v>
      </c>
      <c r="I1012" s="253"/>
      <c r="J1012" s="249"/>
      <c r="K1012" s="249"/>
      <c r="L1012" s="254"/>
      <c r="M1012" s="255"/>
      <c r="N1012" s="256"/>
      <c r="O1012" s="256"/>
      <c r="P1012" s="256"/>
      <c r="Q1012" s="256"/>
      <c r="R1012" s="256"/>
      <c r="S1012" s="256"/>
      <c r="T1012" s="257"/>
      <c r="AT1012" s="258" t="s">
        <v>157</v>
      </c>
      <c r="AU1012" s="258" t="s">
        <v>87</v>
      </c>
      <c r="AV1012" s="13" t="s">
        <v>87</v>
      </c>
      <c r="AW1012" s="13" t="s">
        <v>33</v>
      </c>
      <c r="AX1012" s="13" t="s">
        <v>78</v>
      </c>
      <c r="AY1012" s="258" t="s">
        <v>145</v>
      </c>
    </row>
    <row r="1013" s="14" customFormat="1">
      <c r="B1013" s="259"/>
      <c r="C1013" s="260"/>
      <c r="D1013" s="235" t="s">
        <v>157</v>
      </c>
      <c r="E1013" s="261" t="s">
        <v>1</v>
      </c>
      <c r="F1013" s="262" t="s">
        <v>161</v>
      </c>
      <c r="G1013" s="260"/>
      <c r="H1013" s="263">
        <v>40.43</v>
      </c>
      <c r="I1013" s="264"/>
      <c r="J1013" s="260"/>
      <c r="K1013" s="260"/>
      <c r="L1013" s="265"/>
      <c r="M1013" s="266"/>
      <c r="N1013" s="267"/>
      <c r="O1013" s="267"/>
      <c r="P1013" s="267"/>
      <c r="Q1013" s="267"/>
      <c r="R1013" s="267"/>
      <c r="S1013" s="267"/>
      <c r="T1013" s="268"/>
      <c r="AT1013" s="269" t="s">
        <v>157</v>
      </c>
      <c r="AU1013" s="269" t="s">
        <v>87</v>
      </c>
      <c r="AV1013" s="14" t="s">
        <v>153</v>
      </c>
      <c r="AW1013" s="14" t="s">
        <v>33</v>
      </c>
      <c r="AX1013" s="14" t="s">
        <v>8</v>
      </c>
      <c r="AY1013" s="269" t="s">
        <v>145</v>
      </c>
    </row>
    <row r="1014" s="13" customFormat="1">
      <c r="B1014" s="248"/>
      <c r="C1014" s="249"/>
      <c r="D1014" s="235" t="s">
        <v>157</v>
      </c>
      <c r="E1014" s="249"/>
      <c r="F1014" s="251" t="s">
        <v>899</v>
      </c>
      <c r="G1014" s="249"/>
      <c r="H1014" s="252">
        <v>44.472999999999999</v>
      </c>
      <c r="I1014" s="253"/>
      <c r="J1014" s="249"/>
      <c r="K1014" s="249"/>
      <c r="L1014" s="254"/>
      <c r="M1014" s="255"/>
      <c r="N1014" s="256"/>
      <c r="O1014" s="256"/>
      <c r="P1014" s="256"/>
      <c r="Q1014" s="256"/>
      <c r="R1014" s="256"/>
      <c r="S1014" s="256"/>
      <c r="T1014" s="257"/>
      <c r="AT1014" s="258" t="s">
        <v>157</v>
      </c>
      <c r="AU1014" s="258" t="s">
        <v>87</v>
      </c>
      <c r="AV1014" s="13" t="s">
        <v>87</v>
      </c>
      <c r="AW1014" s="13" t="s">
        <v>4</v>
      </c>
      <c r="AX1014" s="13" t="s">
        <v>8</v>
      </c>
      <c r="AY1014" s="258" t="s">
        <v>145</v>
      </c>
    </row>
    <row r="1015" s="1" customFormat="1" ht="24" customHeight="1">
      <c r="B1015" s="37"/>
      <c r="C1015" s="222" t="s">
        <v>900</v>
      </c>
      <c r="D1015" s="222" t="s">
        <v>148</v>
      </c>
      <c r="E1015" s="223" t="s">
        <v>901</v>
      </c>
      <c r="F1015" s="224" t="s">
        <v>902</v>
      </c>
      <c r="G1015" s="225" t="s">
        <v>168</v>
      </c>
      <c r="H1015" s="226">
        <v>18.399999999999999</v>
      </c>
      <c r="I1015" s="227"/>
      <c r="J1015" s="228">
        <f>ROUND(I1015*H1015,0)</f>
        <v>0</v>
      </c>
      <c r="K1015" s="224" t="s">
        <v>152</v>
      </c>
      <c r="L1015" s="42"/>
      <c r="M1015" s="229" t="s">
        <v>1</v>
      </c>
      <c r="N1015" s="230" t="s">
        <v>43</v>
      </c>
      <c r="O1015" s="85"/>
      <c r="P1015" s="231">
        <f>O1015*H1015</f>
        <v>0</v>
      </c>
      <c r="Q1015" s="231">
        <v>0</v>
      </c>
      <c r="R1015" s="231">
        <f>Q1015*H1015</f>
        <v>0</v>
      </c>
      <c r="S1015" s="231">
        <v>0</v>
      </c>
      <c r="T1015" s="232">
        <f>S1015*H1015</f>
        <v>0</v>
      </c>
      <c r="AR1015" s="233" t="s">
        <v>258</v>
      </c>
      <c r="AT1015" s="233" t="s">
        <v>148</v>
      </c>
      <c r="AU1015" s="233" t="s">
        <v>87</v>
      </c>
      <c r="AY1015" s="16" t="s">
        <v>145</v>
      </c>
      <c r="BE1015" s="234">
        <f>IF(N1015="základní",J1015,0)</f>
        <v>0</v>
      </c>
      <c r="BF1015" s="234">
        <f>IF(N1015="snížená",J1015,0)</f>
        <v>0</v>
      </c>
      <c r="BG1015" s="234">
        <f>IF(N1015="zákl. přenesená",J1015,0)</f>
        <v>0</v>
      </c>
      <c r="BH1015" s="234">
        <f>IF(N1015="sníž. přenesená",J1015,0)</f>
        <v>0</v>
      </c>
      <c r="BI1015" s="234">
        <f>IF(N1015="nulová",J1015,0)</f>
        <v>0</v>
      </c>
      <c r="BJ1015" s="16" t="s">
        <v>8</v>
      </c>
      <c r="BK1015" s="234">
        <f>ROUND(I1015*H1015,0)</f>
        <v>0</v>
      </c>
      <c r="BL1015" s="16" t="s">
        <v>258</v>
      </c>
      <c r="BM1015" s="233" t="s">
        <v>903</v>
      </c>
    </row>
    <row r="1016" s="1" customFormat="1">
      <c r="B1016" s="37"/>
      <c r="C1016" s="38"/>
      <c r="D1016" s="235" t="s">
        <v>155</v>
      </c>
      <c r="E1016" s="38"/>
      <c r="F1016" s="236" t="s">
        <v>904</v>
      </c>
      <c r="G1016" s="38"/>
      <c r="H1016" s="38"/>
      <c r="I1016" s="138"/>
      <c r="J1016" s="38"/>
      <c r="K1016" s="38"/>
      <c r="L1016" s="42"/>
      <c r="M1016" s="237"/>
      <c r="N1016" s="85"/>
      <c r="O1016" s="85"/>
      <c r="P1016" s="85"/>
      <c r="Q1016" s="85"/>
      <c r="R1016" s="85"/>
      <c r="S1016" s="85"/>
      <c r="T1016" s="86"/>
      <c r="AT1016" s="16" t="s">
        <v>155</v>
      </c>
      <c r="AU1016" s="16" t="s">
        <v>87</v>
      </c>
    </row>
    <row r="1017" s="12" customFormat="1">
      <c r="B1017" s="238"/>
      <c r="C1017" s="239"/>
      <c r="D1017" s="235" t="s">
        <v>157</v>
      </c>
      <c r="E1017" s="240" t="s">
        <v>1</v>
      </c>
      <c r="F1017" s="241" t="s">
        <v>158</v>
      </c>
      <c r="G1017" s="239"/>
      <c r="H1017" s="240" t="s">
        <v>1</v>
      </c>
      <c r="I1017" s="242"/>
      <c r="J1017" s="239"/>
      <c r="K1017" s="239"/>
      <c r="L1017" s="243"/>
      <c r="M1017" s="244"/>
      <c r="N1017" s="245"/>
      <c r="O1017" s="245"/>
      <c r="P1017" s="245"/>
      <c r="Q1017" s="245"/>
      <c r="R1017" s="245"/>
      <c r="S1017" s="245"/>
      <c r="T1017" s="246"/>
      <c r="AT1017" s="247" t="s">
        <v>157</v>
      </c>
      <c r="AU1017" s="247" t="s">
        <v>87</v>
      </c>
      <c r="AV1017" s="12" t="s">
        <v>8</v>
      </c>
      <c r="AW1017" s="12" t="s">
        <v>33</v>
      </c>
      <c r="AX1017" s="12" t="s">
        <v>78</v>
      </c>
      <c r="AY1017" s="247" t="s">
        <v>145</v>
      </c>
    </row>
    <row r="1018" s="12" customFormat="1">
      <c r="B1018" s="238"/>
      <c r="C1018" s="239"/>
      <c r="D1018" s="235" t="s">
        <v>157</v>
      </c>
      <c r="E1018" s="240" t="s">
        <v>1</v>
      </c>
      <c r="F1018" s="241" t="s">
        <v>205</v>
      </c>
      <c r="G1018" s="239"/>
      <c r="H1018" s="240" t="s">
        <v>1</v>
      </c>
      <c r="I1018" s="242"/>
      <c r="J1018" s="239"/>
      <c r="K1018" s="239"/>
      <c r="L1018" s="243"/>
      <c r="M1018" s="244"/>
      <c r="N1018" s="245"/>
      <c r="O1018" s="245"/>
      <c r="P1018" s="245"/>
      <c r="Q1018" s="245"/>
      <c r="R1018" s="245"/>
      <c r="S1018" s="245"/>
      <c r="T1018" s="246"/>
      <c r="AT1018" s="247" t="s">
        <v>157</v>
      </c>
      <c r="AU1018" s="247" t="s">
        <v>87</v>
      </c>
      <c r="AV1018" s="12" t="s">
        <v>8</v>
      </c>
      <c r="AW1018" s="12" t="s">
        <v>33</v>
      </c>
      <c r="AX1018" s="12" t="s">
        <v>78</v>
      </c>
      <c r="AY1018" s="247" t="s">
        <v>145</v>
      </c>
    </row>
    <row r="1019" s="13" customFormat="1">
      <c r="B1019" s="248"/>
      <c r="C1019" s="249"/>
      <c r="D1019" s="235" t="s">
        <v>157</v>
      </c>
      <c r="E1019" s="250" t="s">
        <v>1</v>
      </c>
      <c r="F1019" s="251" t="s">
        <v>890</v>
      </c>
      <c r="G1019" s="249"/>
      <c r="H1019" s="252">
        <v>9.1999999999999993</v>
      </c>
      <c r="I1019" s="253"/>
      <c r="J1019" s="249"/>
      <c r="K1019" s="249"/>
      <c r="L1019" s="254"/>
      <c r="M1019" s="255"/>
      <c r="N1019" s="256"/>
      <c r="O1019" s="256"/>
      <c r="P1019" s="256"/>
      <c r="Q1019" s="256"/>
      <c r="R1019" s="256"/>
      <c r="S1019" s="256"/>
      <c r="T1019" s="257"/>
      <c r="AT1019" s="258" t="s">
        <v>157</v>
      </c>
      <c r="AU1019" s="258" t="s">
        <v>87</v>
      </c>
      <c r="AV1019" s="13" t="s">
        <v>87</v>
      </c>
      <c r="AW1019" s="13" t="s">
        <v>33</v>
      </c>
      <c r="AX1019" s="13" t="s">
        <v>78</v>
      </c>
      <c r="AY1019" s="258" t="s">
        <v>145</v>
      </c>
    </row>
    <row r="1020" s="12" customFormat="1">
      <c r="B1020" s="238"/>
      <c r="C1020" s="239"/>
      <c r="D1020" s="235" t="s">
        <v>157</v>
      </c>
      <c r="E1020" s="240" t="s">
        <v>1</v>
      </c>
      <c r="F1020" s="241" t="s">
        <v>208</v>
      </c>
      <c r="G1020" s="239"/>
      <c r="H1020" s="240" t="s">
        <v>1</v>
      </c>
      <c r="I1020" s="242"/>
      <c r="J1020" s="239"/>
      <c r="K1020" s="239"/>
      <c r="L1020" s="243"/>
      <c r="M1020" s="244"/>
      <c r="N1020" s="245"/>
      <c r="O1020" s="245"/>
      <c r="P1020" s="245"/>
      <c r="Q1020" s="245"/>
      <c r="R1020" s="245"/>
      <c r="S1020" s="245"/>
      <c r="T1020" s="246"/>
      <c r="AT1020" s="247" t="s">
        <v>157</v>
      </c>
      <c r="AU1020" s="247" t="s">
        <v>87</v>
      </c>
      <c r="AV1020" s="12" t="s">
        <v>8</v>
      </c>
      <c r="AW1020" s="12" t="s">
        <v>33</v>
      </c>
      <c r="AX1020" s="12" t="s">
        <v>78</v>
      </c>
      <c r="AY1020" s="247" t="s">
        <v>145</v>
      </c>
    </row>
    <row r="1021" s="13" customFormat="1">
      <c r="B1021" s="248"/>
      <c r="C1021" s="249"/>
      <c r="D1021" s="235" t="s">
        <v>157</v>
      </c>
      <c r="E1021" s="250" t="s">
        <v>1</v>
      </c>
      <c r="F1021" s="251" t="s">
        <v>892</v>
      </c>
      <c r="G1021" s="249"/>
      <c r="H1021" s="252">
        <v>9.1999999999999993</v>
      </c>
      <c r="I1021" s="253"/>
      <c r="J1021" s="249"/>
      <c r="K1021" s="249"/>
      <c r="L1021" s="254"/>
      <c r="M1021" s="255"/>
      <c r="N1021" s="256"/>
      <c r="O1021" s="256"/>
      <c r="P1021" s="256"/>
      <c r="Q1021" s="256"/>
      <c r="R1021" s="256"/>
      <c r="S1021" s="256"/>
      <c r="T1021" s="257"/>
      <c r="AT1021" s="258" t="s">
        <v>157</v>
      </c>
      <c r="AU1021" s="258" t="s">
        <v>87</v>
      </c>
      <c r="AV1021" s="13" t="s">
        <v>87</v>
      </c>
      <c r="AW1021" s="13" t="s">
        <v>33</v>
      </c>
      <c r="AX1021" s="13" t="s">
        <v>78</v>
      </c>
      <c r="AY1021" s="258" t="s">
        <v>145</v>
      </c>
    </row>
    <row r="1022" s="14" customFormat="1">
      <c r="B1022" s="259"/>
      <c r="C1022" s="260"/>
      <c r="D1022" s="235" t="s">
        <v>157</v>
      </c>
      <c r="E1022" s="261" t="s">
        <v>1</v>
      </c>
      <c r="F1022" s="262" t="s">
        <v>161</v>
      </c>
      <c r="G1022" s="260"/>
      <c r="H1022" s="263">
        <v>18.399999999999999</v>
      </c>
      <c r="I1022" s="264"/>
      <c r="J1022" s="260"/>
      <c r="K1022" s="260"/>
      <c r="L1022" s="265"/>
      <c r="M1022" s="266"/>
      <c r="N1022" s="267"/>
      <c r="O1022" s="267"/>
      <c r="P1022" s="267"/>
      <c r="Q1022" s="267"/>
      <c r="R1022" s="267"/>
      <c r="S1022" s="267"/>
      <c r="T1022" s="268"/>
      <c r="AT1022" s="269" t="s">
        <v>157</v>
      </c>
      <c r="AU1022" s="269" t="s">
        <v>87</v>
      </c>
      <c r="AV1022" s="14" t="s">
        <v>153</v>
      </c>
      <c r="AW1022" s="14" t="s">
        <v>33</v>
      </c>
      <c r="AX1022" s="14" t="s">
        <v>8</v>
      </c>
      <c r="AY1022" s="269" t="s">
        <v>145</v>
      </c>
    </row>
    <row r="1023" s="1" customFormat="1" ht="24" customHeight="1">
      <c r="B1023" s="37"/>
      <c r="C1023" s="222" t="s">
        <v>905</v>
      </c>
      <c r="D1023" s="222" t="s">
        <v>148</v>
      </c>
      <c r="E1023" s="223" t="s">
        <v>906</v>
      </c>
      <c r="F1023" s="224" t="s">
        <v>907</v>
      </c>
      <c r="G1023" s="225" t="s">
        <v>168</v>
      </c>
      <c r="H1023" s="226">
        <v>0.60499999999999998</v>
      </c>
      <c r="I1023" s="227"/>
      <c r="J1023" s="228">
        <f>ROUND(I1023*H1023,0)</f>
        <v>0</v>
      </c>
      <c r="K1023" s="224" t="s">
        <v>152</v>
      </c>
      <c r="L1023" s="42"/>
      <c r="M1023" s="229" t="s">
        <v>1</v>
      </c>
      <c r="N1023" s="230" t="s">
        <v>43</v>
      </c>
      <c r="O1023" s="85"/>
      <c r="P1023" s="231">
        <f>O1023*H1023</f>
        <v>0</v>
      </c>
      <c r="Q1023" s="231">
        <v>0.00056999999999999998</v>
      </c>
      <c r="R1023" s="231">
        <f>Q1023*H1023</f>
        <v>0.00034484999999999995</v>
      </c>
      <c r="S1023" s="231">
        <v>0</v>
      </c>
      <c r="T1023" s="232">
        <f>S1023*H1023</f>
        <v>0</v>
      </c>
      <c r="AR1023" s="233" t="s">
        <v>258</v>
      </c>
      <c r="AT1023" s="233" t="s">
        <v>148</v>
      </c>
      <c r="AU1023" s="233" t="s">
        <v>87</v>
      </c>
      <c r="AY1023" s="16" t="s">
        <v>145</v>
      </c>
      <c r="BE1023" s="234">
        <f>IF(N1023="základní",J1023,0)</f>
        <v>0</v>
      </c>
      <c r="BF1023" s="234">
        <f>IF(N1023="snížená",J1023,0)</f>
        <v>0</v>
      </c>
      <c r="BG1023" s="234">
        <f>IF(N1023="zákl. přenesená",J1023,0)</f>
        <v>0</v>
      </c>
      <c r="BH1023" s="234">
        <f>IF(N1023="sníž. přenesená",J1023,0)</f>
        <v>0</v>
      </c>
      <c r="BI1023" s="234">
        <f>IF(N1023="nulová",J1023,0)</f>
        <v>0</v>
      </c>
      <c r="BJ1023" s="16" t="s">
        <v>8</v>
      </c>
      <c r="BK1023" s="234">
        <f>ROUND(I1023*H1023,0)</f>
        <v>0</v>
      </c>
      <c r="BL1023" s="16" t="s">
        <v>258</v>
      </c>
      <c r="BM1023" s="233" t="s">
        <v>908</v>
      </c>
    </row>
    <row r="1024" s="1" customFormat="1">
      <c r="B1024" s="37"/>
      <c r="C1024" s="38"/>
      <c r="D1024" s="235" t="s">
        <v>155</v>
      </c>
      <c r="E1024" s="38"/>
      <c r="F1024" s="236" t="s">
        <v>909</v>
      </c>
      <c r="G1024" s="38"/>
      <c r="H1024" s="38"/>
      <c r="I1024" s="138"/>
      <c r="J1024" s="38"/>
      <c r="K1024" s="38"/>
      <c r="L1024" s="42"/>
      <c r="M1024" s="237"/>
      <c r="N1024" s="85"/>
      <c r="O1024" s="85"/>
      <c r="P1024" s="85"/>
      <c r="Q1024" s="85"/>
      <c r="R1024" s="85"/>
      <c r="S1024" s="85"/>
      <c r="T1024" s="86"/>
      <c r="AT1024" s="16" t="s">
        <v>155</v>
      </c>
      <c r="AU1024" s="16" t="s">
        <v>87</v>
      </c>
    </row>
    <row r="1025" s="12" customFormat="1">
      <c r="B1025" s="238"/>
      <c r="C1025" s="239"/>
      <c r="D1025" s="235" t="s">
        <v>157</v>
      </c>
      <c r="E1025" s="240" t="s">
        <v>1</v>
      </c>
      <c r="F1025" s="241" t="s">
        <v>158</v>
      </c>
      <c r="G1025" s="239"/>
      <c r="H1025" s="240" t="s">
        <v>1</v>
      </c>
      <c r="I1025" s="242"/>
      <c r="J1025" s="239"/>
      <c r="K1025" s="239"/>
      <c r="L1025" s="243"/>
      <c r="M1025" s="244"/>
      <c r="N1025" s="245"/>
      <c r="O1025" s="245"/>
      <c r="P1025" s="245"/>
      <c r="Q1025" s="245"/>
      <c r="R1025" s="245"/>
      <c r="S1025" s="245"/>
      <c r="T1025" s="246"/>
      <c r="AT1025" s="247" t="s">
        <v>157</v>
      </c>
      <c r="AU1025" s="247" t="s">
        <v>87</v>
      </c>
      <c r="AV1025" s="12" t="s">
        <v>8</v>
      </c>
      <c r="AW1025" s="12" t="s">
        <v>33</v>
      </c>
      <c r="AX1025" s="12" t="s">
        <v>78</v>
      </c>
      <c r="AY1025" s="247" t="s">
        <v>145</v>
      </c>
    </row>
    <row r="1026" s="12" customFormat="1">
      <c r="B1026" s="238"/>
      <c r="C1026" s="239"/>
      <c r="D1026" s="235" t="s">
        <v>157</v>
      </c>
      <c r="E1026" s="240" t="s">
        <v>1</v>
      </c>
      <c r="F1026" s="241" t="s">
        <v>198</v>
      </c>
      <c r="G1026" s="239"/>
      <c r="H1026" s="240" t="s">
        <v>1</v>
      </c>
      <c r="I1026" s="242"/>
      <c r="J1026" s="239"/>
      <c r="K1026" s="239"/>
      <c r="L1026" s="243"/>
      <c r="M1026" s="244"/>
      <c r="N1026" s="245"/>
      <c r="O1026" s="245"/>
      <c r="P1026" s="245"/>
      <c r="Q1026" s="245"/>
      <c r="R1026" s="245"/>
      <c r="S1026" s="245"/>
      <c r="T1026" s="246"/>
      <c r="AT1026" s="247" t="s">
        <v>157</v>
      </c>
      <c r="AU1026" s="247" t="s">
        <v>87</v>
      </c>
      <c r="AV1026" s="12" t="s">
        <v>8</v>
      </c>
      <c r="AW1026" s="12" t="s">
        <v>33</v>
      </c>
      <c r="AX1026" s="12" t="s">
        <v>78</v>
      </c>
      <c r="AY1026" s="247" t="s">
        <v>145</v>
      </c>
    </row>
    <row r="1027" s="13" customFormat="1">
      <c r="B1027" s="248"/>
      <c r="C1027" s="249"/>
      <c r="D1027" s="235" t="s">
        <v>157</v>
      </c>
      <c r="E1027" s="250" t="s">
        <v>1</v>
      </c>
      <c r="F1027" s="251" t="s">
        <v>910</v>
      </c>
      <c r="G1027" s="249"/>
      <c r="H1027" s="252">
        <v>0.60499999999999998</v>
      </c>
      <c r="I1027" s="253"/>
      <c r="J1027" s="249"/>
      <c r="K1027" s="249"/>
      <c r="L1027" s="254"/>
      <c r="M1027" s="255"/>
      <c r="N1027" s="256"/>
      <c r="O1027" s="256"/>
      <c r="P1027" s="256"/>
      <c r="Q1027" s="256"/>
      <c r="R1027" s="256"/>
      <c r="S1027" s="256"/>
      <c r="T1027" s="257"/>
      <c r="AT1027" s="258" t="s">
        <v>157</v>
      </c>
      <c r="AU1027" s="258" t="s">
        <v>87</v>
      </c>
      <c r="AV1027" s="13" t="s">
        <v>87</v>
      </c>
      <c r="AW1027" s="13" t="s">
        <v>33</v>
      </c>
      <c r="AX1027" s="13" t="s">
        <v>78</v>
      </c>
      <c r="AY1027" s="258" t="s">
        <v>145</v>
      </c>
    </row>
    <row r="1028" s="14" customFormat="1">
      <c r="B1028" s="259"/>
      <c r="C1028" s="260"/>
      <c r="D1028" s="235" t="s">
        <v>157</v>
      </c>
      <c r="E1028" s="261" t="s">
        <v>1</v>
      </c>
      <c r="F1028" s="262" t="s">
        <v>161</v>
      </c>
      <c r="G1028" s="260"/>
      <c r="H1028" s="263">
        <v>0.60499999999999998</v>
      </c>
      <c r="I1028" s="264"/>
      <c r="J1028" s="260"/>
      <c r="K1028" s="260"/>
      <c r="L1028" s="265"/>
      <c r="M1028" s="266"/>
      <c r="N1028" s="267"/>
      <c r="O1028" s="267"/>
      <c r="P1028" s="267"/>
      <c r="Q1028" s="267"/>
      <c r="R1028" s="267"/>
      <c r="S1028" s="267"/>
      <c r="T1028" s="268"/>
      <c r="AT1028" s="269" t="s">
        <v>157</v>
      </c>
      <c r="AU1028" s="269" t="s">
        <v>87</v>
      </c>
      <c r="AV1028" s="14" t="s">
        <v>153</v>
      </c>
      <c r="AW1028" s="14" t="s">
        <v>33</v>
      </c>
      <c r="AX1028" s="14" t="s">
        <v>8</v>
      </c>
      <c r="AY1028" s="269" t="s">
        <v>145</v>
      </c>
    </row>
    <row r="1029" s="1" customFormat="1" ht="24" customHeight="1">
      <c r="B1029" s="37"/>
      <c r="C1029" s="270" t="s">
        <v>911</v>
      </c>
      <c r="D1029" s="270" t="s">
        <v>352</v>
      </c>
      <c r="E1029" s="271" t="s">
        <v>912</v>
      </c>
      <c r="F1029" s="272" t="s">
        <v>913</v>
      </c>
      <c r="G1029" s="273" t="s">
        <v>168</v>
      </c>
      <c r="H1029" s="274">
        <v>0.66600000000000004</v>
      </c>
      <c r="I1029" s="275"/>
      <c r="J1029" s="276">
        <f>ROUND(I1029*H1029,0)</f>
        <v>0</v>
      </c>
      <c r="K1029" s="272" t="s">
        <v>1</v>
      </c>
      <c r="L1029" s="277"/>
      <c r="M1029" s="278" t="s">
        <v>1</v>
      </c>
      <c r="N1029" s="279" t="s">
        <v>43</v>
      </c>
      <c r="O1029" s="85"/>
      <c r="P1029" s="231">
        <f>O1029*H1029</f>
        <v>0</v>
      </c>
      <c r="Q1029" s="231">
        <v>0.012</v>
      </c>
      <c r="R1029" s="231">
        <f>Q1029*H1029</f>
        <v>0.0079920000000000008</v>
      </c>
      <c r="S1029" s="231">
        <v>0</v>
      </c>
      <c r="T1029" s="232">
        <f>S1029*H1029</f>
        <v>0</v>
      </c>
      <c r="AR1029" s="233" t="s">
        <v>351</v>
      </c>
      <c r="AT1029" s="233" t="s">
        <v>352</v>
      </c>
      <c r="AU1029" s="233" t="s">
        <v>87</v>
      </c>
      <c r="AY1029" s="16" t="s">
        <v>145</v>
      </c>
      <c r="BE1029" s="234">
        <f>IF(N1029="základní",J1029,0)</f>
        <v>0</v>
      </c>
      <c r="BF1029" s="234">
        <f>IF(N1029="snížená",J1029,0)</f>
        <v>0</v>
      </c>
      <c r="BG1029" s="234">
        <f>IF(N1029="zákl. přenesená",J1029,0)</f>
        <v>0</v>
      </c>
      <c r="BH1029" s="234">
        <f>IF(N1029="sníž. přenesená",J1029,0)</f>
        <v>0</v>
      </c>
      <c r="BI1029" s="234">
        <f>IF(N1029="nulová",J1029,0)</f>
        <v>0</v>
      </c>
      <c r="BJ1029" s="16" t="s">
        <v>8</v>
      </c>
      <c r="BK1029" s="234">
        <f>ROUND(I1029*H1029,0)</f>
        <v>0</v>
      </c>
      <c r="BL1029" s="16" t="s">
        <v>258</v>
      </c>
      <c r="BM1029" s="233" t="s">
        <v>914</v>
      </c>
    </row>
    <row r="1030" s="1" customFormat="1">
      <c r="B1030" s="37"/>
      <c r="C1030" s="38"/>
      <c r="D1030" s="235" t="s">
        <v>155</v>
      </c>
      <c r="E1030" s="38"/>
      <c r="F1030" s="236" t="s">
        <v>915</v>
      </c>
      <c r="G1030" s="38"/>
      <c r="H1030" s="38"/>
      <c r="I1030" s="138"/>
      <c r="J1030" s="38"/>
      <c r="K1030" s="38"/>
      <c r="L1030" s="42"/>
      <c r="M1030" s="237"/>
      <c r="N1030" s="85"/>
      <c r="O1030" s="85"/>
      <c r="P1030" s="85"/>
      <c r="Q1030" s="85"/>
      <c r="R1030" s="85"/>
      <c r="S1030" s="85"/>
      <c r="T1030" s="86"/>
      <c r="AT1030" s="16" t="s">
        <v>155</v>
      </c>
      <c r="AU1030" s="16" t="s">
        <v>87</v>
      </c>
    </row>
    <row r="1031" s="12" customFormat="1">
      <c r="B1031" s="238"/>
      <c r="C1031" s="239"/>
      <c r="D1031" s="235" t="s">
        <v>157</v>
      </c>
      <c r="E1031" s="240" t="s">
        <v>1</v>
      </c>
      <c r="F1031" s="241" t="s">
        <v>158</v>
      </c>
      <c r="G1031" s="239"/>
      <c r="H1031" s="240" t="s">
        <v>1</v>
      </c>
      <c r="I1031" s="242"/>
      <c r="J1031" s="239"/>
      <c r="K1031" s="239"/>
      <c r="L1031" s="243"/>
      <c r="M1031" s="244"/>
      <c r="N1031" s="245"/>
      <c r="O1031" s="245"/>
      <c r="P1031" s="245"/>
      <c r="Q1031" s="245"/>
      <c r="R1031" s="245"/>
      <c r="S1031" s="245"/>
      <c r="T1031" s="246"/>
      <c r="AT1031" s="247" t="s">
        <v>157</v>
      </c>
      <c r="AU1031" s="247" t="s">
        <v>87</v>
      </c>
      <c r="AV1031" s="12" t="s">
        <v>8</v>
      </c>
      <c r="AW1031" s="12" t="s">
        <v>33</v>
      </c>
      <c r="AX1031" s="12" t="s">
        <v>78</v>
      </c>
      <c r="AY1031" s="247" t="s">
        <v>145</v>
      </c>
    </row>
    <row r="1032" s="12" customFormat="1">
      <c r="B1032" s="238"/>
      <c r="C1032" s="239"/>
      <c r="D1032" s="235" t="s">
        <v>157</v>
      </c>
      <c r="E1032" s="240" t="s">
        <v>1</v>
      </c>
      <c r="F1032" s="241" t="s">
        <v>198</v>
      </c>
      <c r="G1032" s="239"/>
      <c r="H1032" s="240" t="s">
        <v>1</v>
      </c>
      <c r="I1032" s="242"/>
      <c r="J1032" s="239"/>
      <c r="K1032" s="239"/>
      <c r="L1032" s="243"/>
      <c r="M1032" s="244"/>
      <c r="N1032" s="245"/>
      <c r="O1032" s="245"/>
      <c r="P1032" s="245"/>
      <c r="Q1032" s="245"/>
      <c r="R1032" s="245"/>
      <c r="S1032" s="245"/>
      <c r="T1032" s="246"/>
      <c r="AT1032" s="247" t="s">
        <v>157</v>
      </c>
      <c r="AU1032" s="247" t="s">
        <v>87</v>
      </c>
      <c r="AV1032" s="12" t="s">
        <v>8</v>
      </c>
      <c r="AW1032" s="12" t="s">
        <v>33</v>
      </c>
      <c r="AX1032" s="12" t="s">
        <v>78</v>
      </c>
      <c r="AY1032" s="247" t="s">
        <v>145</v>
      </c>
    </row>
    <row r="1033" s="13" customFormat="1">
      <c r="B1033" s="248"/>
      <c r="C1033" s="249"/>
      <c r="D1033" s="235" t="s">
        <v>157</v>
      </c>
      <c r="E1033" s="250" t="s">
        <v>1</v>
      </c>
      <c r="F1033" s="251" t="s">
        <v>910</v>
      </c>
      <c r="G1033" s="249"/>
      <c r="H1033" s="252">
        <v>0.60499999999999998</v>
      </c>
      <c r="I1033" s="253"/>
      <c r="J1033" s="249"/>
      <c r="K1033" s="249"/>
      <c r="L1033" s="254"/>
      <c r="M1033" s="255"/>
      <c r="N1033" s="256"/>
      <c r="O1033" s="256"/>
      <c r="P1033" s="256"/>
      <c r="Q1033" s="256"/>
      <c r="R1033" s="256"/>
      <c r="S1033" s="256"/>
      <c r="T1033" s="257"/>
      <c r="AT1033" s="258" t="s">
        <v>157</v>
      </c>
      <c r="AU1033" s="258" t="s">
        <v>87</v>
      </c>
      <c r="AV1033" s="13" t="s">
        <v>87</v>
      </c>
      <c r="AW1033" s="13" t="s">
        <v>33</v>
      </c>
      <c r="AX1033" s="13" t="s">
        <v>78</v>
      </c>
      <c r="AY1033" s="258" t="s">
        <v>145</v>
      </c>
    </row>
    <row r="1034" s="14" customFormat="1">
      <c r="B1034" s="259"/>
      <c r="C1034" s="260"/>
      <c r="D1034" s="235" t="s">
        <v>157</v>
      </c>
      <c r="E1034" s="261" t="s">
        <v>1</v>
      </c>
      <c r="F1034" s="262" t="s">
        <v>161</v>
      </c>
      <c r="G1034" s="260"/>
      <c r="H1034" s="263">
        <v>0.60499999999999998</v>
      </c>
      <c r="I1034" s="264"/>
      <c r="J1034" s="260"/>
      <c r="K1034" s="260"/>
      <c r="L1034" s="265"/>
      <c r="M1034" s="266"/>
      <c r="N1034" s="267"/>
      <c r="O1034" s="267"/>
      <c r="P1034" s="267"/>
      <c r="Q1034" s="267"/>
      <c r="R1034" s="267"/>
      <c r="S1034" s="267"/>
      <c r="T1034" s="268"/>
      <c r="AT1034" s="269" t="s">
        <v>157</v>
      </c>
      <c r="AU1034" s="269" t="s">
        <v>87</v>
      </c>
      <c r="AV1034" s="14" t="s">
        <v>153</v>
      </c>
      <c r="AW1034" s="14" t="s">
        <v>33</v>
      </c>
      <c r="AX1034" s="14" t="s">
        <v>8</v>
      </c>
      <c r="AY1034" s="269" t="s">
        <v>145</v>
      </c>
    </row>
    <row r="1035" s="13" customFormat="1">
      <c r="B1035" s="248"/>
      <c r="C1035" s="249"/>
      <c r="D1035" s="235" t="s">
        <v>157</v>
      </c>
      <c r="E1035" s="249"/>
      <c r="F1035" s="251" t="s">
        <v>916</v>
      </c>
      <c r="G1035" s="249"/>
      <c r="H1035" s="252">
        <v>0.66600000000000004</v>
      </c>
      <c r="I1035" s="253"/>
      <c r="J1035" s="249"/>
      <c r="K1035" s="249"/>
      <c r="L1035" s="254"/>
      <c r="M1035" s="255"/>
      <c r="N1035" s="256"/>
      <c r="O1035" s="256"/>
      <c r="P1035" s="256"/>
      <c r="Q1035" s="256"/>
      <c r="R1035" s="256"/>
      <c r="S1035" s="256"/>
      <c r="T1035" s="257"/>
      <c r="AT1035" s="258" t="s">
        <v>157</v>
      </c>
      <c r="AU1035" s="258" t="s">
        <v>87</v>
      </c>
      <c r="AV1035" s="13" t="s">
        <v>87</v>
      </c>
      <c r="AW1035" s="13" t="s">
        <v>4</v>
      </c>
      <c r="AX1035" s="13" t="s">
        <v>8</v>
      </c>
      <c r="AY1035" s="258" t="s">
        <v>145</v>
      </c>
    </row>
    <row r="1036" s="1" customFormat="1" ht="16.5" customHeight="1">
      <c r="B1036" s="37"/>
      <c r="C1036" s="222" t="s">
        <v>917</v>
      </c>
      <c r="D1036" s="222" t="s">
        <v>148</v>
      </c>
      <c r="E1036" s="223" t="s">
        <v>918</v>
      </c>
      <c r="F1036" s="224" t="s">
        <v>919</v>
      </c>
      <c r="G1036" s="225" t="s">
        <v>181</v>
      </c>
      <c r="H1036" s="226">
        <v>2.75</v>
      </c>
      <c r="I1036" s="227"/>
      <c r="J1036" s="228">
        <f>ROUND(I1036*H1036,0)</f>
        <v>0</v>
      </c>
      <c r="K1036" s="224" t="s">
        <v>152</v>
      </c>
      <c r="L1036" s="42"/>
      <c r="M1036" s="229" t="s">
        <v>1</v>
      </c>
      <c r="N1036" s="230" t="s">
        <v>43</v>
      </c>
      <c r="O1036" s="85"/>
      <c r="P1036" s="231">
        <f>O1036*H1036</f>
        <v>0</v>
      </c>
      <c r="Q1036" s="231">
        <v>0.00031</v>
      </c>
      <c r="R1036" s="231">
        <f>Q1036*H1036</f>
        <v>0.00085249999999999996</v>
      </c>
      <c r="S1036" s="231">
        <v>0</v>
      </c>
      <c r="T1036" s="232">
        <f>S1036*H1036</f>
        <v>0</v>
      </c>
      <c r="AR1036" s="233" t="s">
        <v>258</v>
      </c>
      <c r="AT1036" s="233" t="s">
        <v>148</v>
      </c>
      <c r="AU1036" s="233" t="s">
        <v>87</v>
      </c>
      <c r="AY1036" s="16" t="s">
        <v>145</v>
      </c>
      <c r="BE1036" s="234">
        <f>IF(N1036="základní",J1036,0)</f>
        <v>0</v>
      </c>
      <c r="BF1036" s="234">
        <f>IF(N1036="snížená",J1036,0)</f>
        <v>0</v>
      </c>
      <c r="BG1036" s="234">
        <f>IF(N1036="zákl. přenesená",J1036,0)</f>
        <v>0</v>
      </c>
      <c r="BH1036" s="234">
        <f>IF(N1036="sníž. přenesená",J1036,0)</f>
        <v>0</v>
      </c>
      <c r="BI1036" s="234">
        <f>IF(N1036="nulová",J1036,0)</f>
        <v>0</v>
      </c>
      <c r="BJ1036" s="16" t="s">
        <v>8</v>
      </c>
      <c r="BK1036" s="234">
        <f>ROUND(I1036*H1036,0)</f>
        <v>0</v>
      </c>
      <c r="BL1036" s="16" t="s">
        <v>258</v>
      </c>
      <c r="BM1036" s="233" t="s">
        <v>920</v>
      </c>
    </row>
    <row r="1037" s="1" customFormat="1">
      <c r="B1037" s="37"/>
      <c r="C1037" s="38"/>
      <c r="D1037" s="235" t="s">
        <v>155</v>
      </c>
      <c r="E1037" s="38"/>
      <c r="F1037" s="236" t="s">
        <v>921</v>
      </c>
      <c r="G1037" s="38"/>
      <c r="H1037" s="38"/>
      <c r="I1037" s="138"/>
      <c r="J1037" s="38"/>
      <c r="K1037" s="38"/>
      <c r="L1037" s="42"/>
      <c r="M1037" s="237"/>
      <c r="N1037" s="85"/>
      <c r="O1037" s="85"/>
      <c r="P1037" s="85"/>
      <c r="Q1037" s="85"/>
      <c r="R1037" s="85"/>
      <c r="S1037" s="85"/>
      <c r="T1037" s="86"/>
      <c r="AT1037" s="16" t="s">
        <v>155</v>
      </c>
      <c r="AU1037" s="16" t="s">
        <v>87</v>
      </c>
    </row>
    <row r="1038" s="12" customFormat="1">
      <c r="B1038" s="238"/>
      <c r="C1038" s="239"/>
      <c r="D1038" s="235" t="s">
        <v>157</v>
      </c>
      <c r="E1038" s="240" t="s">
        <v>1</v>
      </c>
      <c r="F1038" s="241" t="s">
        <v>922</v>
      </c>
      <c r="G1038" s="239"/>
      <c r="H1038" s="240" t="s">
        <v>1</v>
      </c>
      <c r="I1038" s="242"/>
      <c r="J1038" s="239"/>
      <c r="K1038" s="239"/>
      <c r="L1038" s="243"/>
      <c r="M1038" s="244"/>
      <c r="N1038" s="245"/>
      <c r="O1038" s="245"/>
      <c r="P1038" s="245"/>
      <c r="Q1038" s="245"/>
      <c r="R1038" s="245"/>
      <c r="S1038" s="245"/>
      <c r="T1038" s="246"/>
      <c r="AT1038" s="247" t="s">
        <v>157</v>
      </c>
      <c r="AU1038" s="247" t="s">
        <v>87</v>
      </c>
      <c r="AV1038" s="12" t="s">
        <v>8</v>
      </c>
      <c r="AW1038" s="12" t="s">
        <v>33</v>
      </c>
      <c r="AX1038" s="12" t="s">
        <v>78</v>
      </c>
      <c r="AY1038" s="247" t="s">
        <v>145</v>
      </c>
    </row>
    <row r="1039" s="13" customFormat="1">
      <c r="B1039" s="248"/>
      <c r="C1039" s="249"/>
      <c r="D1039" s="235" t="s">
        <v>157</v>
      </c>
      <c r="E1039" s="250" t="s">
        <v>1</v>
      </c>
      <c r="F1039" s="251" t="s">
        <v>923</v>
      </c>
      <c r="G1039" s="249"/>
      <c r="H1039" s="252">
        <v>2.75</v>
      </c>
      <c r="I1039" s="253"/>
      <c r="J1039" s="249"/>
      <c r="K1039" s="249"/>
      <c r="L1039" s="254"/>
      <c r="M1039" s="255"/>
      <c r="N1039" s="256"/>
      <c r="O1039" s="256"/>
      <c r="P1039" s="256"/>
      <c r="Q1039" s="256"/>
      <c r="R1039" s="256"/>
      <c r="S1039" s="256"/>
      <c r="T1039" s="257"/>
      <c r="AT1039" s="258" t="s">
        <v>157</v>
      </c>
      <c r="AU1039" s="258" t="s">
        <v>87</v>
      </c>
      <c r="AV1039" s="13" t="s">
        <v>87</v>
      </c>
      <c r="AW1039" s="13" t="s">
        <v>33</v>
      </c>
      <c r="AX1039" s="13" t="s">
        <v>78</v>
      </c>
      <c r="AY1039" s="258" t="s">
        <v>145</v>
      </c>
    </row>
    <row r="1040" s="14" customFormat="1">
      <c r="B1040" s="259"/>
      <c r="C1040" s="260"/>
      <c r="D1040" s="235" t="s">
        <v>157</v>
      </c>
      <c r="E1040" s="261" t="s">
        <v>1</v>
      </c>
      <c r="F1040" s="262" t="s">
        <v>161</v>
      </c>
      <c r="G1040" s="260"/>
      <c r="H1040" s="263">
        <v>2.75</v>
      </c>
      <c r="I1040" s="264"/>
      <c r="J1040" s="260"/>
      <c r="K1040" s="260"/>
      <c r="L1040" s="265"/>
      <c r="M1040" s="266"/>
      <c r="N1040" s="267"/>
      <c r="O1040" s="267"/>
      <c r="P1040" s="267"/>
      <c r="Q1040" s="267"/>
      <c r="R1040" s="267"/>
      <c r="S1040" s="267"/>
      <c r="T1040" s="268"/>
      <c r="AT1040" s="269" t="s">
        <v>157</v>
      </c>
      <c r="AU1040" s="269" t="s">
        <v>87</v>
      </c>
      <c r="AV1040" s="14" t="s">
        <v>153</v>
      </c>
      <c r="AW1040" s="14" t="s">
        <v>33</v>
      </c>
      <c r="AX1040" s="14" t="s">
        <v>8</v>
      </c>
      <c r="AY1040" s="269" t="s">
        <v>145</v>
      </c>
    </row>
    <row r="1041" s="1" customFormat="1" ht="16.5" customHeight="1">
      <c r="B1041" s="37"/>
      <c r="C1041" s="222" t="s">
        <v>924</v>
      </c>
      <c r="D1041" s="222" t="s">
        <v>148</v>
      </c>
      <c r="E1041" s="223" t="s">
        <v>925</v>
      </c>
      <c r="F1041" s="224" t="s">
        <v>926</v>
      </c>
      <c r="G1041" s="225" t="s">
        <v>168</v>
      </c>
      <c r="H1041" s="226">
        <v>32.43</v>
      </c>
      <c r="I1041" s="227"/>
      <c r="J1041" s="228">
        <f>ROUND(I1041*H1041,0)</f>
        <v>0</v>
      </c>
      <c r="K1041" s="224" t="s">
        <v>152</v>
      </c>
      <c r="L1041" s="42"/>
      <c r="M1041" s="229" t="s">
        <v>1</v>
      </c>
      <c r="N1041" s="230" t="s">
        <v>43</v>
      </c>
      <c r="O1041" s="85"/>
      <c r="P1041" s="231">
        <f>O1041*H1041</f>
        <v>0</v>
      </c>
      <c r="Q1041" s="231">
        <v>0.00029999999999999997</v>
      </c>
      <c r="R1041" s="231">
        <f>Q1041*H1041</f>
        <v>0.0097289999999999998</v>
      </c>
      <c r="S1041" s="231">
        <v>0</v>
      </c>
      <c r="T1041" s="232">
        <f>S1041*H1041</f>
        <v>0</v>
      </c>
      <c r="AR1041" s="233" t="s">
        <v>258</v>
      </c>
      <c r="AT1041" s="233" t="s">
        <v>148</v>
      </c>
      <c r="AU1041" s="233" t="s">
        <v>87</v>
      </c>
      <c r="AY1041" s="16" t="s">
        <v>145</v>
      </c>
      <c r="BE1041" s="234">
        <f>IF(N1041="základní",J1041,0)</f>
        <v>0</v>
      </c>
      <c r="BF1041" s="234">
        <f>IF(N1041="snížená",J1041,0)</f>
        <v>0</v>
      </c>
      <c r="BG1041" s="234">
        <f>IF(N1041="zákl. přenesená",J1041,0)</f>
        <v>0</v>
      </c>
      <c r="BH1041" s="234">
        <f>IF(N1041="sníž. přenesená",J1041,0)</f>
        <v>0</v>
      </c>
      <c r="BI1041" s="234">
        <f>IF(N1041="nulová",J1041,0)</f>
        <v>0</v>
      </c>
      <c r="BJ1041" s="16" t="s">
        <v>8</v>
      </c>
      <c r="BK1041" s="234">
        <f>ROUND(I1041*H1041,0)</f>
        <v>0</v>
      </c>
      <c r="BL1041" s="16" t="s">
        <v>258</v>
      </c>
      <c r="BM1041" s="233" t="s">
        <v>927</v>
      </c>
    </row>
    <row r="1042" s="1" customFormat="1">
      <c r="B1042" s="37"/>
      <c r="C1042" s="38"/>
      <c r="D1042" s="235" t="s">
        <v>155</v>
      </c>
      <c r="E1042" s="38"/>
      <c r="F1042" s="236" t="s">
        <v>928</v>
      </c>
      <c r="G1042" s="38"/>
      <c r="H1042" s="38"/>
      <c r="I1042" s="138"/>
      <c r="J1042" s="38"/>
      <c r="K1042" s="38"/>
      <c r="L1042" s="42"/>
      <c r="M1042" s="237"/>
      <c r="N1042" s="85"/>
      <c r="O1042" s="85"/>
      <c r="P1042" s="85"/>
      <c r="Q1042" s="85"/>
      <c r="R1042" s="85"/>
      <c r="S1042" s="85"/>
      <c r="T1042" s="86"/>
      <c r="AT1042" s="16" t="s">
        <v>155</v>
      </c>
      <c r="AU1042" s="16" t="s">
        <v>87</v>
      </c>
    </row>
    <row r="1043" s="12" customFormat="1">
      <c r="B1043" s="238"/>
      <c r="C1043" s="239"/>
      <c r="D1043" s="235" t="s">
        <v>157</v>
      </c>
      <c r="E1043" s="240" t="s">
        <v>1</v>
      </c>
      <c r="F1043" s="241" t="s">
        <v>158</v>
      </c>
      <c r="G1043" s="239"/>
      <c r="H1043" s="240" t="s">
        <v>1</v>
      </c>
      <c r="I1043" s="242"/>
      <c r="J1043" s="239"/>
      <c r="K1043" s="239"/>
      <c r="L1043" s="243"/>
      <c r="M1043" s="244"/>
      <c r="N1043" s="245"/>
      <c r="O1043" s="245"/>
      <c r="P1043" s="245"/>
      <c r="Q1043" s="245"/>
      <c r="R1043" s="245"/>
      <c r="S1043" s="245"/>
      <c r="T1043" s="246"/>
      <c r="AT1043" s="247" t="s">
        <v>157</v>
      </c>
      <c r="AU1043" s="247" t="s">
        <v>87</v>
      </c>
      <c r="AV1043" s="12" t="s">
        <v>8</v>
      </c>
      <c r="AW1043" s="12" t="s">
        <v>33</v>
      </c>
      <c r="AX1043" s="12" t="s">
        <v>78</v>
      </c>
      <c r="AY1043" s="247" t="s">
        <v>145</v>
      </c>
    </row>
    <row r="1044" s="12" customFormat="1">
      <c r="B1044" s="238"/>
      <c r="C1044" s="239"/>
      <c r="D1044" s="235" t="s">
        <v>157</v>
      </c>
      <c r="E1044" s="240" t="s">
        <v>1</v>
      </c>
      <c r="F1044" s="241" t="s">
        <v>205</v>
      </c>
      <c r="G1044" s="239"/>
      <c r="H1044" s="240" t="s">
        <v>1</v>
      </c>
      <c r="I1044" s="242"/>
      <c r="J1044" s="239"/>
      <c r="K1044" s="239"/>
      <c r="L1044" s="243"/>
      <c r="M1044" s="244"/>
      <c r="N1044" s="245"/>
      <c r="O1044" s="245"/>
      <c r="P1044" s="245"/>
      <c r="Q1044" s="245"/>
      <c r="R1044" s="245"/>
      <c r="S1044" s="245"/>
      <c r="T1044" s="246"/>
      <c r="AT1044" s="247" t="s">
        <v>157</v>
      </c>
      <c r="AU1044" s="247" t="s">
        <v>87</v>
      </c>
      <c r="AV1044" s="12" t="s">
        <v>8</v>
      </c>
      <c r="AW1044" s="12" t="s">
        <v>33</v>
      </c>
      <c r="AX1044" s="12" t="s">
        <v>78</v>
      </c>
      <c r="AY1044" s="247" t="s">
        <v>145</v>
      </c>
    </row>
    <row r="1045" s="13" customFormat="1">
      <c r="B1045" s="248"/>
      <c r="C1045" s="249"/>
      <c r="D1045" s="235" t="s">
        <v>157</v>
      </c>
      <c r="E1045" s="250" t="s">
        <v>1</v>
      </c>
      <c r="F1045" s="251" t="s">
        <v>890</v>
      </c>
      <c r="G1045" s="249"/>
      <c r="H1045" s="252">
        <v>9.1999999999999993</v>
      </c>
      <c r="I1045" s="253"/>
      <c r="J1045" s="249"/>
      <c r="K1045" s="249"/>
      <c r="L1045" s="254"/>
      <c r="M1045" s="255"/>
      <c r="N1045" s="256"/>
      <c r="O1045" s="256"/>
      <c r="P1045" s="256"/>
      <c r="Q1045" s="256"/>
      <c r="R1045" s="256"/>
      <c r="S1045" s="256"/>
      <c r="T1045" s="257"/>
      <c r="AT1045" s="258" t="s">
        <v>157</v>
      </c>
      <c r="AU1045" s="258" t="s">
        <v>87</v>
      </c>
      <c r="AV1045" s="13" t="s">
        <v>87</v>
      </c>
      <c r="AW1045" s="13" t="s">
        <v>33</v>
      </c>
      <c r="AX1045" s="13" t="s">
        <v>78</v>
      </c>
      <c r="AY1045" s="258" t="s">
        <v>145</v>
      </c>
    </row>
    <row r="1046" s="12" customFormat="1">
      <c r="B1046" s="238"/>
      <c r="C1046" s="239"/>
      <c r="D1046" s="235" t="s">
        <v>157</v>
      </c>
      <c r="E1046" s="240" t="s">
        <v>1</v>
      </c>
      <c r="F1046" s="241" t="s">
        <v>198</v>
      </c>
      <c r="G1046" s="239"/>
      <c r="H1046" s="240" t="s">
        <v>1</v>
      </c>
      <c r="I1046" s="242"/>
      <c r="J1046" s="239"/>
      <c r="K1046" s="239"/>
      <c r="L1046" s="243"/>
      <c r="M1046" s="244"/>
      <c r="N1046" s="245"/>
      <c r="O1046" s="245"/>
      <c r="P1046" s="245"/>
      <c r="Q1046" s="245"/>
      <c r="R1046" s="245"/>
      <c r="S1046" s="245"/>
      <c r="T1046" s="246"/>
      <c r="AT1046" s="247" t="s">
        <v>157</v>
      </c>
      <c r="AU1046" s="247" t="s">
        <v>87</v>
      </c>
      <c r="AV1046" s="12" t="s">
        <v>8</v>
      </c>
      <c r="AW1046" s="12" t="s">
        <v>33</v>
      </c>
      <c r="AX1046" s="12" t="s">
        <v>78</v>
      </c>
      <c r="AY1046" s="247" t="s">
        <v>145</v>
      </c>
    </row>
    <row r="1047" s="13" customFormat="1">
      <c r="B1047" s="248"/>
      <c r="C1047" s="249"/>
      <c r="D1047" s="235" t="s">
        <v>157</v>
      </c>
      <c r="E1047" s="250" t="s">
        <v>1</v>
      </c>
      <c r="F1047" s="251" t="s">
        <v>891</v>
      </c>
      <c r="G1047" s="249"/>
      <c r="H1047" s="252">
        <v>14.029999999999999</v>
      </c>
      <c r="I1047" s="253"/>
      <c r="J1047" s="249"/>
      <c r="K1047" s="249"/>
      <c r="L1047" s="254"/>
      <c r="M1047" s="255"/>
      <c r="N1047" s="256"/>
      <c r="O1047" s="256"/>
      <c r="P1047" s="256"/>
      <c r="Q1047" s="256"/>
      <c r="R1047" s="256"/>
      <c r="S1047" s="256"/>
      <c r="T1047" s="257"/>
      <c r="AT1047" s="258" t="s">
        <v>157</v>
      </c>
      <c r="AU1047" s="258" t="s">
        <v>87</v>
      </c>
      <c r="AV1047" s="13" t="s">
        <v>87</v>
      </c>
      <c r="AW1047" s="13" t="s">
        <v>33</v>
      </c>
      <c r="AX1047" s="13" t="s">
        <v>78</v>
      </c>
      <c r="AY1047" s="258" t="s">
        <v>145</v>
      </c>
    </row>
    <row r="1048" s="12" customFormat="1">
      <c r="B1048" s="238"/>
      <c r="C1048" s="239"/>
      <c r="D1048" s="235" t="s">
        <v>157</v>
      </c>
      <c r="E1048" s="240" t="s">
        <v>1</v>
      </c>
      <c r="F1048" s="241" t="s">
        <v>208</v>
      </c>
      <c r="G1048" s="239"/>
      <c r="H1048" s="240" t="s">
        <v>1</v>
      </c>
      <c r="I1048" s="242"/>
      <c r="J1048" s="239"/>
      <c r="K1048" s="239"/>
      <c r="L1048" s="243"/>
      <c r="M1048" s="244"/>
      <c r="N1048" s="245"/>
      <c r="O1048" s="245"/>
      <c r="P1048" s="245"/>
      <c r="Q1048" s="245"/>
      <c r="R1048" s="245"/>
      <c r="S1048" s="245"/>
      <c r="T1048" s="246"/>
      <c r="AT1048" s="247" t="s">
        <v>157</v>
      </c>
      <c r="AU1048" s="247" t="s">
        <v>87</v>
      </c>
      <c r="AV1048" s="12" t="s">
        <v>8</v>
      </c>
      <c r="AW1048" s="12" t="s">
        <v>33</v>
      </c>
      <c r="AX1048" s="12" t="s">
        <v>78</v>
      </c>
      <c r="AY1048" s="247" t="s">
        <v>145</v>
      </c>
    </row>
    <row r="1049" s="13" customFormat="1">
      <c r="B1049" s="248"/>
      <c r="C1049" s="249"/>
      <c r="D1049" s="235" t="s">
        <v>157</v>
      </c>
      <c r="E1049" s="250" t="s">
        <v>1</v>
      </c>
      <c r="F1049" s="251" t="s">
        <v>892</v>
      </c>
      <c r="G1049" s="249"/>
      <c r="H1049" s="252">
        <v>9.1999999999999993</v>
      </c>
      <c r="I1049" s="253"/>
      <c r="J1049" s="249"/>
      <c r="K1049" s="249"/>
      <c r="L1049" s="254"/>
      <c r="M1049" s="255"/>
      <c r="N1049" s="256"/>
      <c r="O1049" s="256"/>
      <c r="P1049" s="256"/>
      <c r="Q1049" s="256"/>
      <c r="R1049" s="256"/>
      <c r="S1049" s="256"/>
      <c r="T1049" s="257"/>
      <c r="AT1049" s="258" t="s">
        <v>157</v>
      </c>
      <c r="AU1049" s="258" t="s">
        <v>87</v>
      </c>
      <c r="AV1049" s="13" t="s">
        <v>87</v>
      </c>
      <c r="AW1049" s="13" t="s">
        <v>33</v>
      </c>
      <c r="AX1049" s="13" t="s">
        <v>78</v>
      </c>
      <c r="AY1049" s="258" t="s">
        <v>145</v>
      </c>
    </row>
    <row r="1050" s="14" customFormat="1">
      <c r="B1050" s="259"/>
      <c r="C1050" s="260"/>
      <c r="D1050" s="235" t="s">
        <v>157</v>
      </c>
      <c r="E1050" s="261" t="s">
        <v>1</v>
      </c>
      <c r="F1050" s="262" t="s">
        <v>161</v>
      </c>
      <c r="G1050" s="260"/>
      <c r="H1050" s="263">
        <v>32.43</v>
      </c>
      <c r="I1050" s="264"/>
      <c r="J1050" s="260"/>
      <c r="K1050" s="260"/>
      <c r="L1050" s="265"/>
      <c r="M1050" s="266"/>
      <c r="N1050" s="267"/>
      <c r="O1050" s="267"/>
      <c r="P1050" s="267"/>
      <c r="Q1050" s="267"/>
      <c r="R1050" s="267"/>
      <c r="S1050" s="267"/>
      <c r="T1050" s="268"/>
      <c r="AT1050" s="269" t="s">
        <v>157</v>
      </c>
      <c r="AU1050" s="269" t="s">
        <v>87</v>
      </c>
      <c r="AV1050" s="14" t="s">
        <v>153</v>
      </c>
      <c r="AW1050" s="14" t="s">
        <v>33</v>
      </c>
      <c r="AX1050" s="14" t="s">
        <v>8</v>
      </c>
      <c r="AY1050" s="269" t="s">
        <v>145</v>
      </c>
    </row>
    <row r="1051" s="1" customFormat="1" ht="16.5" customHeight="1">
      <c r="B1051" s="37"/>
      <c r="C1051" s="222" t="s">
        <v>929</v>
      </c>
      <c r="D1051" s="222" t="s">
        <v>148</v>
      </c>
      <c r="E1051" s="223" t="s">
        <v>930</v>
      </c>
      <c r="F1051" s="224" t="s">
        <v>931</v>
      </c>
      <c r="G1051" s="225" t="s">
        <v>181</v>
      </c>
      <c r="H1051" s="226">
        <v>32.700000000000003</v>
      </c>
      <c r="I1051" s="227"/>
      <c r="J1051" s="228">
        <f>ROUND(I1051*H1051,0)</f>
        <v>0</v>
      </c>
      <c r="K1051" s="224" t="s">
        <v>152</v>
      </c>
      <c r="L1051" s="42"/>
      <c r="M1051" s="229" t="s">
        <v>1</v>
      </c>
      <c r="N1051" s="230" t="s">
        <v>43</v>
      </c>
      <c r="O1051" s="85"/>
      <c r="P1051" s="231">
        <f>O1051*H1051</f>
        <v>0</v>
      </c>
      <c r="Q1051" s="231">
        <v>3.0000000000000001E-05</v>
      </c>
      <c r="R1051" s="231">
        <f>Q1051*H1051</f>
        <v>0.0009810000000000001</v>
      </c>
      <c r="S1051" s="231">
        <v>0</v>
      </c>
      <c r="T1051" s="232">
        <f>S1051*H1051</f>
        <v>0</v>
      </c>
      <c r="AR1051" s="233" t="s">
        <v>258</v>
      </c>
      <c r="AT1051" s="233" t="s">
        <v>148</v>
      </c>
      <c r="AU1051" s="233" t="s">
        <v>87</v>
      </c>
      <c r="AY1051" s="16" t="s">
        <v>145</v>
      </c>
      <c r="BE1051" s="234">
        <f>IF(N1051="základní",J1051,0)</f>
        <v>0</v>
      </c>
      <c r="BF1051" s="234">
        <f>IF(N1051="snížená",J1051,0)</f>
        <v>0</v>
      </c>
      <c r="BG1051" s="234">
        <f>IF(N1051="zákl. přenesená",J1051,0)</f>
        <v>0</v>
      </c>
      <c r="BH1051" s="234">
        <f>IF(N1051="sníž. přenesená",J1051,0)</f>
        <v>0</v>
      </c>
      <c r="BI1051" s="234">
        <f>IF(N1051="nulová",J1051,0)</f>
        <v>0</v>
      </c>
      <c r="BJ1051" s="16" t="s">
        <v>8</v>
      </c>
      <c r="BK1051" s="234">
        <f>ROUND(I1051*H1051,0)</f>
        <v>0</v>
      </c>
      <c r="BL1051" s="16" t="s">
        <v>258</v>
      </c>
      <c r="BM1051" s="233" t="s">
        <v>932</v>
      </c>
    </row>
    <row r="1052" s="1" customFormat="1">
      <c r="B1052" s="37"/>
      <c r="C1052" s="38"/>
      <c r="D1052" s="235" t="s">
        <v>155</v>
      </c>
      <c r="E1052" s="38"/>
      <c r="F1052" s="236" t="s">
        <v>933</v>
      </c>
      <c r="G1052" s="38"/>
      <c r="H1052" s="38"/>
      <c r="I1052" s="138"/>
      <c r="J1052" s="38"/>
      <c r="K1052" s="38"/>
      <c r="L1052" s="42"/>
      <c r="M1052" s="237"/>
      <c r="N1052" s="85"/>
      <c r="O1052" s="85"/>
      <c r="P1052" s="85"/>
      <c r="Q1052" s="85"/>
      <c r="R1052" s="85"/>
      <c r="S1052" s="85"/>
      <c r="T1052" s="86"/>
      <c r="AT1052" s="16" t="s">
        <v>155</v>
      </c>
      <c r="AU1052" s="16" t="s">
        <v>87</v>
      </c>
    </row>
    <row r="1053" s="12" customFormat="1">
      <c r="B1053" s="238"/>
      <c r="C1053" s="239"/>
      <c r="D1053" s="235" t="s">
        <v>157</v>
      </c>
      <c r="E1053" s="240" t="s">
        <v>1</v>
      </c>
      <c r="F1053" s="241" t="s">
        <v>158</v>
      </c>
      <c r="G1053" s="239"/>
      <c r="H1053" s="240" t="s">
        <v>1</v>
      </c>
      <c r="I1053" s="242"/>
      <c r="J1053" s="239"/>
      <c r="K1053" s="239"/>
      <c r="L1053" s="243"/>
      <c r="M1053" s="244"/>
      <c r="N1053" s="245"/>
      <c r="O1053" s="245"/>
      <c r="P1053" s="245"/>
      <c r="Q1053" s="245"/>
      <c r="R1053" s="245"/>
      <c r="S1053" s="245"/>
      <c r="T1053" s="246"/>
      <c r="AT1053" s="247" t="s">
        <v>157</v>
      </c>
      <c r="AU1053" s="247" t="s">
        <v>87</v>
      </c>
      <c r="AV1053" s="12" t="s">
        <v>8</v>
      </c>
      <c r="AW1053" s="12" t="s">
        <v>33</v>
      </c>
      <c r="AX1053" s="12" t="s">
        <v>78</v>
      </c>
      <c r="AY1053" s="247" t="s">
        <v>145</v>
      </c>
    </row>
    <row r="1054" s="13" customFormat="1">
      <c r="B1054" s="248"/>
      <c r="C1054" s="249"/>
      <c r="D1054" s="235" t="s">
        <v>157</v>
      </c>
      <c r="E1054" s="250" t="s">
        <v>1</v>
      </c>
      <c r="F1054" s="251" t="s">
        <v>934</v>
      </c>
      <c r="G1054" s="249"/>
      <c r="H1054" s="252">
        <v>32.700000000000003</v>
      </c>
      <c r="I1054" s="253"/>
      <c r="J1054" s="249"/>
      <c r="K1054" s="249"/>
      <c r="L1054" s="254"/>
      <c r="M1054" s="255"/>
      <c r="N1054" s="256"/>
      <c r="O1054" s="256"/>
      <c r="P1054" s="256"/>
      <c r="Q1054" s="256"/>
      <c r="R1054" s="256"/>
      <c r="S1054" s="256"/>
      <c r="T1054" s="257"/>
      <c r="AT1054" s="258" t="s">
        <v>157</v>
      </c>
      <c r="AU1054" s="258" t="s">
        <v>87</v>
      </c>
      <c r="AV1054" s="13" t="s">
        <v>87</v>
      </c>
      <c r="AW1054" s="13" t="s">
        <v>33</v>
      </c>
      <c r="AX1054" s="13" t="s">
        <v>78</v>
      </c>
      <c r="AY1054" s="258" t="s">
        <v>145</v>
      </c>
    </row>
    <row r="1055" s="14" customFormat="1">
      <c r="B1055" s="259"/>
      <c r="C1055" s="260"/>
      <c r="D1055" s="235" t="s">
        <v>157</v>
      </c>
      <c r="E1055" s="261" t="s">
        <v>1</v>
      </c>
      <c r="F1055" s="262" t="s">
        <v>161</v>
      </c>
      <c r="G1055" s="260"/>
      <c r="H1055" s="263">
        <v>32.700000000000003</v>
      </c>
      <c r="I1055" s="264"/>
      <c r="J1055" s="260"/>
      <c r="K1055" s="260"/>
      <c r="L1055" s="265"/>
      <c r="M1055" s="266"/>
      <c r="N1055" s="267"/>
      <c r="O1055" s="267"/>
      <c r="P1055" s="267"/>
      <c r="Q1055" s="267"/>
      <c r="R1055" s="267"/>
      <c r="S1055" s="267"/>
      <c r="T1055" s="268"/>
      <c r="AT1055" s="269" t="s">
        <v>157</v>
      </c>
      <c r="AU1055" s="269" t="s">
        <v>87</v>
      </c>
      <c r="AV1055" s="14" t="s">
        <v>153</v>
      </c>
      <c r="AW1055" s="14" t="s">
        <v>33</v>
      </c>
      <c r="AX1055" s="14" t="s">
        <v>8</v>
      </c>
      <c r="AY1055" s="269" t="s">
        <v>145</v>
      </c>
    </row>
    <row r="1056" s="1" customFormat="1" ht="16.5" customHeight="1">
      <c r="B1056" s="37"/>
      <c r="C1056" s="222" t="s">
        <v>935</v>
      </c>
      <c r="D1056" s="222" t="s">
        <v>148</v>
      </c>
      <c r="E1056" s="223" t="s">
        <v>936</v>
      </c>
      <c r="F1056" s="224" t="s">
        <v>937</v>
      </c>
      <c r="G1056" s="225" t="s">
        <v>151</v>
      </c>
      <c r="H1056" s="226">
        <v>10</v>
      </c>
      <c r="I1056" s="227"/>
      <c r="J1056" s="228">
        <f>ROUND(I1056*H1056,0)</f>
        <v>0</v>
      </c>
      <c r="K1056" s="224" t="s">
        <v>152</v>
      </c>
      <c r="L1056" s="42"/>
      <c r="M1056" s="229" t="s">
        <v>1</v>
      </c>
      <c r="N1056" s="230" t="s">
        <v>43</v>
      </c>
      <c r="O1056" s="85"/>
      <c r="P1056" s="231">
        <f>O1056*H1056</f>
        <v>0</v>
      </c>
      <c r="Q1056" s="231">
        <v>0</v>
      </c>
      <c r="R1056" s="231">
        <f>Q1056*H1056</f>
        <v>0</v>
      </c>
      <c r="S1056" s="231">
        <v>0</v>
      </c>
      <c r="T1056" s="232">
        <f>S1056*H1056</f>
        <v>0</v>
      </c>
      <c r="AR1056" s="233" t="s">
        <v>258</v>
      </c>
      <c r="AT1056" s="233" t="s">
        <v>148</v>
      </c>
      <c r="AU1056" s="233" t="s">
        <v>87</v>
      </c>
      <c r="AY1056" s="16" t="s">
        <v>145</v>
      </c>
      <c r="BE1056" s="234">
        <f>IF(N1056="základní",J1056,0)</f>
        <v>0</v>
      </c>
      <c r="BF1056" s="234">
        <f>IF(N1056="snížená",J1056,0)</f>
        <v>0</v>
      </c>
      <c r="BG1056" s="234">
        <f>IF(N1056="zákl. přenesená",J1056,0)</f>
        <v>0</v>
      </c>
      <c r="BH1056" s="234">
        <f>IF(N1056="sníž. přenesená",J1056,0)</f>
        <v>0</v>
      </c>
      <c r="BI1056" s="234">
        <f>IF(N1056="nulová",J1056,0)</f>
        <v>0</v>
      </c>
      <c r="BJ1056" s="16" t="s">
        <v>8</v>
      </c>
      <c r="BK1056" s="234">
        <f>ROUND(I1056*H1056,0)</f>
        <v>0</v>
      </c>
      <c r="BL1056" s="16" t="s">
        <v>258</v>
      </c>
      <c r="BM1056" s="233" t="s">
        <v>938</v>
      </c>
    </row>
    <row r="1057" s="1" customFormat="1">
      <c r="B1057" s="37"/>
      <c r="C1057" s="38"/>
      <c r="D1057" s="235" t="s">
        <v>155</v>
      </c>
      <c r="E1057" s="38"/>
      <c r="F1057" s="236" t="s">
        <v>939</v>
      </c>
      <c r="G1057" s="38"/>
      <c r="H1057" s="38"/>
      <c r="I1057" s="138"/>
      <c r="J1057" s="38"/>
      <c r="K1057" s="38"/>
      <c r="L1057" s="42"/>
      <c r="M1057" s="237"/>
      <c r="N1057" s="85"/>
      <c r="O1057" s="85"/>
      <c r="P1057" s="85"/>
      <c r="Q1057" s="85"/>
      <c r="R1057" s="85"/>
      <c r="S1057" s="85"/>
      <c r="T1057" s="86"/>
      <c r="AT1057" s="16" t="s">
        <v>155</v>
      </c>
      <c r="AU1057" s="16" t="s">
        <v>87</v>
      </c>
    </row>
    <row r="1058" s="12" customFormat="1">
      <c r="B1058" s="238"/>
      <c r="C1058" s="239"/>
      <c r="D1058" s="235" t="s">
        <v>157</v>
      </c>
      <c r="E1058" s="240" t="s">
        <v>1</v>
      </c>
      <c r="F1058" s="241" t="s">
        <v>158</v>
      </c>
      <c r="G1058" s="239"/>
      <c r="H1058" s="240" t="s">
        <v>1</v>
      </c>
      <c r="I1058" s="242"/>
      <c r="J1058" s="239"/>
      <c r="K1058" s="239"/>
      <c r="L1058" s="243"/>
      <c r="M1058" s="244"/>
      <c r="N1058" s="245"/>
      <c r="O1058" s="245"/>
      <c r="P1058" s="245"/>
      <c r="Q1058" s="245"/>
      <c r="R1058" s="245"/>
      <c r="S1058" s="245"/>
      <c r="T1058" s="246"/>
      <c r="AT1058" s="247" t="s">
        <v>157</v>
      </c>
      <c r="AU1058" s="247" t="s">
        <v>87</v>
      </c>
      <c r="AV1058" s="12" t="s">
        <v>8</v>
      </c>
      <c r="AW1058" s="12" t="s">
        <v>33</v>
      </c>
      <c r="AX1058" s="12" t="s">
        <v>78</v>
      </c>
      <c r="AY1058" s="247" t="s">
        <v>145</v>
      </c>
    </row>
    <row r="1059" s="13" customFormat="1">
      <c r="B1059" s="248"/>
      <c r="C1059" s="249"/>
      <c r="D1059" s="235" t="s">
        <v>157</v>
      </c>
      <c r="E1059" s="250" t="s">
        <v>1</v>
      </c>
      <c r="F1059" s="251" t="s">
        <v>221</v>
      </c>
      <c r="G1059" s="249"/>
      <c r="H1059" s="252">
        <v>10</v>
      </c>
      <c r="I1059" s="253"/>
      <c r="J1059" s="249"/>
      <c r="K1059" s="249"/>
      <c r="L1059" s="254"/>
      <c r="M1059" s="255"/>
      <c r="N1059" s="256"/>
      <c r="O1059" s="256"/>
      <c r="P1059" s="256"/>
      <c r="Q1059" s="256"/>
      <c r="R1059" s="256"/>
      <c r="S1059" s="256"/>
      <c r="T1059" s="257"/>
      <c r="AT1059" s="258" t="s">
        <v>157</v>
      </c>
      <c r="AU1059" s="258" t="s">
        <v>87</v>
      </c>
      <c r="AV1059" s="13" t="s">
        <v>87</v>
      </c>
      <c r="AW1059" s="13" t="s">
        <v>33</v>
      </c>
      <c r="AX1059" s="13" t="s">
        <v>78</v>
      </c>
      <c r="AY1059" s="258" t="s">
        <v>145</v>
      </c>
    </row>
    <row r="1060" s="14" customFormat="1">
      <c r="B1060" s="259"/>
      <c r="C1060" s="260"/>
      <c r="D1060" s="235" t="s">
        <v>157</v>
      </c>
      <c r="E1060" s="261" t="s">
        <v>1</v>
      </c>
      <c r="F1060" s="262" t="s">
        <v>161</v>
      </c>
      <c r="G1060" s="260"/>
      <c r="H1060" s="263">
        <v>10</v>
      </c>
      <c r="I1060" s="264"/>
      <c r="J1060" s="260"/>
      <c r="K1060" s="260"/>
      <c r="L1060" s="265"/>
      <c r="M1060" s="266"/>
      <c r="N1060" s="267"/>
      <c r="O1060" s="267"/>
      <c r="P1060" s="267"/>
      <c r="Q1060" s="267"/>
      <c r="R1060" s="267"/>
      <c r="S1060" s="267"/>
      <c r="T1060" s="268"/>
      <c r="AT1060" s="269" t="s">
        <v>157</v>
      </c>
      <c r="AU1060" s="269" t="s">
        <v>87</v>
      </c>
      <c r="AV1060" s="14" t="s">
        <v>153</v>
      </c>
      <c r="AW1060" s="14" t="s">
        <v>33</v>
      </c>
      <c r="AX1060" s="14" t="s">
        <v>8</v>
      </c>
      <c r="AY1060" s="269" t="s">
        <v>145</v>
      </c>
    </row>
    <row r="1061" s="1" customFormat="1" ht="24" customHeight="1">
      <c r="B1061" s="37"/>
      <c r="C1061" s="222" t="s">
        <v>940</v>
      </c>
      <c r="D1061" s="222" t="s">
        <v>148</v>
      </c>
      <c r="E1061" s="223" t="s">
        <v>941</v>
      </c>
      <c r="F1061" s="224" t="s">
        <v>942</v>
      </c>
      <c r="G1061" s="225" t="s">
        <v>342</v>
      </c>
      <c r="H1061" s="226">
        <v>0.67100000000000004</v>
      </c>
      <c r="I1061" s="227"/>
      <c r="J1061" s="228">
        <f>ROUND(I1061*H1061,0)</f>
        <v>0</v>
      </c>
      <c r="K1061" s="224" t="s">
        <v>152</v>
      </c>
      <c r="L1061" s="42"/>
      <c r="M1061" s="229" t="s">
        <v>1</v>
      </c>
      <c r="N1061" s="230" t="s">
        <v>43</v>
      </c>
      <c r="O1061" s="85"/>
      <c r="P1061" s="231">
        <f>O1061*H1061</f>
        <v>0</v>
      </c>
      <c r="Q1061" s="231">
        <v>0</v>
      </c>
      <c r="R1061" s="231">
        <f>Q1061*H1061</f>
        <v>0</v>
      </c>
      <c r="S1061" s="231">
        <v>0</v>
      </c>
      <c r="T1061" s="232">
        <f>S1061*H1061</f>
        <v>0</v>
      </c>
      <c r="AR1061" s="233" t="s">
        <v>258</v>
      </c>
      <c r="AT1061" s="233" t="s">
        <v>148</v>
      </c>
      <c r="AU1061" s="233" t="s">
        <v>87</v>
      </c>
      <c r="AY1061" s="16" t="s">
        <v>145</v>
      </c>
      <c r="BE1061" s="234">
        <f>IF(N1061="základní",J1061,0)</f>
        <v>0</v>
      </c>
      <c r="BF1061" s="234">
        <f>IF(N1061="snížená",J1061,0)</f>
        <v>0</v>
      </c>
      <c r="BG1061" s="234">
        <f>IF(N1061="zákl. přenesená",J1061,0)</f>
        <v>0</v>
      </c>
      <c r="BH1061" s="234">
        <f>IF(N1061="sníž. přenesená",J1061,0)</f>
        <v>0</v>
      </c>
      <c r="BI1061" s="234">
        <f>IF(N1061="nulová",J1061,0)</f>
        <v>0</v>
      </c>
      <c r="BJ1061" s="16" t="s">
        <v>8</v>
      </c>
      <c r="BK1061" s="234">
        <f>ROUND(I1061*H1061,0)</f>
        <v>0</v>
      </c>
      <c r="BL1061" s="16" t="s">
        <v>258</v>
      </c>
      <c r="BM1061" s="233" t="s">
        <v>943</v>
      </c>
    </row>
    <row r="1062" s="1" customFormat="1">
      <c r="B1062" s="37"/>
      <c r="C1062" s="38"/>
      <c r="D1062" s="235" t="s">
        <v>155</v>
      </c>
      <c r="E1062" s="38"/>
      <c r="F1062" s="236" t="s">
        <v>944</v>
      </c>
      <c r="G1062" s="38"/>
      <c r="H1062" s="38"/>
      <c r="I1062" s="138"/>
      <c r="J1062" s="38"/>
      <c r="K1062" s="38"/>
      <c r="L1062" s="42"/>
      <c r="M1062" s="237"/>
      <c r="N1062" s="85"/>
      <c r="O1062" s="85"/>
      <c r="P1062" s="85"/>
      <c r="Q1062" s="85"/>
      <c r="R1062" s="85"/>
      <c r="S1062" s="85"/>
      <c r="T1062" s="86"/>
      <c r="AT1062" s="16" t="s">
        <v>155</v>
      </c>
      <c r="AU1062" s="16" t="s">
        <v>87</v>
      </c>
    </row>
    <row r="1063" s="11" customFormat="1" ht="22.8" customHeight="1">
      <c r="B1063" s="206"/>
      <c r="C1063" s="207"/>
      <c r="D1063" s="208" t="s">
        <v>77</v>
      </c>
      <c r="E1063" s="220" t="s">
        <v>945</v>
      </c>
      <c r="F1063" s="220" t="s">
        <v>946</v>
      </c>
      <c r="G1063" s="207"/>
      <c r="H1063" s="207"/>
      <c r="I1063" s="210"/>
      <c r="J1063" s="221">
        <f>BK1063</f>
        <v>0</v>
      </c>
      <c r="K1063" s="207"/>
      <c r="L1063" s="212"/>
      <c r="M1063" s="213"/>
      <c r="N1063" s="214"/>
      <c r="O1063" s="214"/>
      <c r="P1063" s="215">
        <f>SUM(P1064:P1078)</f>
        <v>0</v>
      </c>
      <c r="Q1063" s="214"/>
      <c r="R1063" s="215">
        <f>SUM(R1064:R1078)</f>
        <v>0.0011019999999999999</v>
      </c>
      <c r="S1063" s="214"/>
      <c r="T1063" s="216">
        <f>SUM(T1064:T1078)</f>
        <v>0</v>
      </c>
      <c r="AR1063" s="217" t="s">
        <v>87</v>
      </c>
      <c r="AT1063" s="218" t="s">
        <v>77</v>
      </c>
      <c r="AU1063" s="218" t="s">
        <v>8</v>
      </c>
      <c r="AY1063" s="217" t="s">
        <v>145</v>
      </c>
      <c r="BK1063" s="219">
        <f>SUM(BK1064:BK1078)</f>
        <v>0</v>
      </c>
    </row>
    <row r="1064" s="1" customFormat="1" ht="24" customHeight="1">
      <c r="B1064" s="37"/>
      <c r="C1064" s="222" t="s">
        <v>947</v>
      </c>
      <c r="D1064" s="222" t="s">
        <v>148</v>
      </c>
      <c r="E1064" s="223" t="s">
        <v>948</v>
      </c>
      <c r="F1064" s="224" t="s">
        <v>949</v>
      </c>
      <c r="G1064" s="225" t="s">
        <v>168</v>
      </c>
      <c r="H1064" s="226">
        <v>2.8999999999999999</v>
      </c>
      <c r="I1064" s="227"/>
      <c r="J1064" s="228">
        <f>ROUND(I1064*H1064,0)</f>
        <v>0</v>
      </c>
      <c r="K1064" s="224" t="s">
        <v>152</v>
      </c>
      <c r="L1064" s="42"/>
      <c r="M1064" s="229" t="s">
        <v>1</v>
      </c>
      <c r="N1064" s="230" t="s">
        <v>43</v>
      </c>
      <c r="O1064" s="85"/>
      <c r="P1064" s="231">
        <f>O1064*H1064</f>
        <v>0</v>
      </c>
      <c r="Q1064" s="231">
        <v>0.00013999999999999999</v>
      </c>
      <c r="R1064" s="231">
        <f>Q1064*H1064</f>
        <v>0.00040599999999999995</v>
      </c>
      <c r="S1064" s="231">
        <v>0</v>
      </c>
      <c r="T1064" s="232">
        <f>S1064*H1064</f>
        <v>0</v>
      </c>
      <c r="AR1064" s="233" t="s">
        <v>258</v>
      </c>
      <c r="AT1064" s="233" t="s">
        <v>148</v>
      </c>
      <c r="AU1064" s="233" t="s">
        <v>87</v>
      </c>
      <c r="AY1064" s="16" t="s">
        <v>145</v>
      </c>
      <c r="BE1064" s="234">
        <f>IF(N1064="základní",J1064,0)</f>
        <v>0</v>
      </c>
      <c r="BF1064" s="234">
        <f>IF(N1064="snížená",J1064,0)</f>
        <v>0</v>
      </c>
      <c r="BG1064" s="234">
        <f>IF(N1064="zákl. přenesená",J1064,0)</f>
        <v>0</v>
      </c>
      <c r="BH1064" s="234">
        <f>IF(N1064="sníž. přenesená",J1064,0)</f>
        <v>0</v>
      </c>
      <c r="BI1064" s="234">
        <f>IF(N1064="nulová",J1064,0)</f>
        <v>0</v>
      </c>
      <c r="BJ1064" s="16" t="s">
        <v>8</v>
      </c>
      <c r="BK1064" s="234">
        <f>ROUND(I1064*H1064,0)</f>
        <v>0</v>
      </c>
      <c r="BL1064" s="16" t="s">
        <v>258</v>
      </c>
      <c r="BM1064" s="233" t="s">
        <v>950</v>
      </c>
    </row>
    <row r="1065" s="1" customFormat="1">
      <c r="B1065" s="37"/>
      <c r="C1065" s="38"/>
      <c r="D1065" s="235" t="s">
        <v>155</v>
      </c>
      <c r="E1065" s="38"/>
      <c r="F1065" s="236" t="s">
        <v>951</v>
      </c>
      <c r="G1065" s="38"/>
      <c r="H1065" s="38"/>
      <c r="I1065" s="138"/>
      <c r="J1065" s="38"/>
      <c r="K1065" s="38"/>
      <c r="L1065" s="42"/>
      <c r="M1065" s="237"/>
      <c r="N1065" s="85"/>
      <c r="O1065" s="85"/>
      <c r="P1065" s="85"/>
      <c r="Q1065" s="85"/>
      <c r="R1065" s="85"/>
      <c r="S1065" s="85"/>
      <c r="T1065" s="86"/>
      <c r="AT1065" s="16" t="s">
        <v>155</v>
      </c>
      <c r="AU1065" s="16" t="s">
        <v>87</v>
      </c>
    </row>
    <row r="1066" s="12" customFormat="1">
      <c r="B1066" s="238"/>
      <c r="C1066" s="239"/>
      <c r="D1066" s="235" t="s">
        <v>157</v>
      </c>
      <c r="E1066" s="240" t="s">
        <v>1</v>
      </c>
      <c r="F1066" s="241" t="s">
        <v>158</v>
      </c>
      <c r="G1066" s="239"/>
      <c r="H1066" s="240" t="s">
        <v>1</v>
      </c>
      <c r="I1066" s="242"/>
      <c r="J1066" s="239"/>
      <c r="K1066" s="239"/>
      <c r="L1066" s="243"/>
      <c r="M1066" s="244"/>
      <c r="N1066" s="245"/>
      <c r="O1066" s="245"/>
      <c r="P1066" s="245"/>
      <c r="Q1066" s="245"/>
      <c r="R1066" s="245"/>
      <c r="S1066" s="245"/>
      <c r="T1066" s="246"/>
      <c r="AT1066" s="247" t="s">
        <v>157</v>
      </c>
      <c r="AU1066" s="247" t="s">
        <v>87</v>
      </c>
      <c r="AV1066" s="12" t="s">
        <v>8</v>
      </c>
      <c r="AW1066" s="12" t="s">
        <v>33</v>
      </c>
      <c r="AX1066" s="12" t="s">
        <v>78</v>
      </c>
      <c r="AY1066" s="247" t="s">
        <v>145</v>
      </c>
    </row>
    <row r="1067" s="13" customFormat="1">
      <c r="B1067" s="248"/>
      <c r="C1067" s="249"/>
      <c r="D1067" s="235" t="s">
        <v>157</v>
      </c>
      <c r="E1067" s="250" t="s">
        <v>1</v>
      </c>
      <c r="F1067" s="251" t="s">
        <v>952</v>
      </c>
      <c r="G1067" s="249"/>
      <c r="H1067" s="252">
        <v>2.8999999999999999</v>
      </c>
      <c r="I1067" s="253"/>
      <c r="J1067" s="249"/>
      <c r="K1067" s="249"/>
      <c r="L1067" s="254"/>
      <c r="M1067" s="255"/>
      <c r="N1067" s="256"/>
      <c r="O1067" s="256"/>
      <c r="P1067" s="256"/>
      <c r="Q1067" s="256"/>
      <c r="R1067" s="256"/>
      <c r="S1067" s="256"/>
      <c r="T1067" s="257"/>
      <c r="AT1067" s="258" t="s">
        <v>157</v>
      </c>
      <c r="AU1067" s="258" t="s">
        <v>87</v>
      </c>
      <c r="AV1067" s="13" t="s">
        <v>87</v>
      </c>
      <c r="AW1067" s="13" t="s">
        <v>33</v>
      </c>
      <c r="AX1067" s="13" t="s">
        <v>78</v>
      </c>
      <c r="AY1067" s="258" t="s">
        <v>145</v>
      </c>
    </row>
    <row r="1068" s="14" customFormat="1">
      <c r="B1068" s="259"/>
      <c r="C1068" s="260"/>
      <c r="D1068" s="235" t="s">
        <v>157</v>
      </c>
      <c r="E1068" s="261" t="s">
        <v>1</v>
      </c>
      <c r="F1068" s="262" t="s">
        <v>161</v>
      </c>
      <c r="G1068" s="260"/>
      <c r="H1068" s="263">
        <v>2.8999999999999999</v>
      </c>
      <c r="I1068" s="264"/>
      <c r="J1068" s="260"/>
      <c r="K1068" s="260"/>
      <c r="L1068" s="265"/>
      <c r="M1068" s="266"/>
      <c r="N1068" s="267"/>
      <c r="O1068" s="267"/>
      <c r="P1068" s="267"/>
      <c r="Q1068" s="267"/>
      <c r="R1068" s="267"/>
      <c r="S1068" s="267"/>
      <c r="T1068" s="268"/>
      <c r="AT1068" s="269" t="s">
        <v>157</v>
      </c>
      <c r="AU1068" s="269" t="s">
        <v>87</v>
      </c>
      <c r="AV1068" s="14" t="s">
        <v>153</v>
      </c>
      <c r="AW1068" s="14" t="s">
        <v>33</v>
      </c>
      <c r="AX1068" s="14" t="s">
        <v>8</v>
      </c>
      <c r="AY1068" s="269" t="s">
        <v>145</v>
      </c>
    </row>
    <row r="1069" s="1" customFormat="1" ht="24" customHeight="1">
      <c r="B1069" s="37"/>
      <c r="C1069" s="222" t="s">
        <v>953</v>
      </c>
      <c r="D1069" s="222" t="s">
        <v>148</v>
      </c>
      <c r="E1069" s="223" t="s">
        <v>954</v>
      </c>
      <c r="F1069" s="224" t="s">
        <v>955</v>
      </c>
      <c r="G1069" s="225" t="s">
        <v>168</v>
      </c>
      <c r="H1069" s="226">
        <v>2.8999999999999999</v>
      </c>
      <c r="I1069" s="227"/>
      <c r="J1069" s="228">
        <f>ROUND(I1069*H1069,0)</f>
        <v>0</v>
      </c>
      <c r="K1069" s="224" t="s">
        <v>152</v>
      </c>
      <c r="L1069" s="42"/>
      <c r="M1069" s="229" t="s">
        <v>1</v>
      </c>
      <c r="N1069" s="230" t="s">
        <v>43</v>
      </c>
      <c r="O1069" s="85"/>
      <c r="P1069" s="231">
        <f>O1069*H1069</f>
        <v>0</v>
      </c>
      <c r="Q1069" s="231">
        <v>0.00012</v>
      </c>
      <c r="R1069" s="231">
        <f>Q1069*H1069</f>
        <v>0.000348</v>
      </c>
      <c r="S1069" s="231">
        <v>0</v>
      </c>
      <c r="T1069" s="232">
        <f>S1069*H1069</f>
        <v>0</v>
      </c>
      <c r="AR1069" s="233" t="s">
        <v>258</v>
      </c>
      <c r="AT1069" s="233" t="s">
        <v>148</v>
      </c>
      <c r="AU1069" s="233" t="s">
        <v>87</v>
      </c>
      <c r="AY1069" s="16" t="s">
        <v>145</v>
      </c>
      <c r="BE1069" s="234">
        <f>IF(N1069="základní",J1069,0)</f>
        <v>0</v>
      </c>
      <c r="BF1069" s="234">
        <f>IF(N1069="snížená",J1069,0)</f>
        <v>0</v>
      </c>
      <c r="BG1069" s="234">
        <f>IF(N1069="zákl. přenesená",J1069,0)</f>
        <v>0</v>
      </c>
      <c r="BH1069" s="234">
        <f>IF(N1069="sníž. přenesená",J1069,0)</f>
        <v>0</v>
      </c>
      <c r="BI1069" s="234">
        <f>IF(N1069="nulová",J1069,0)</f>
        <v>0</v>
      </c>
      <c r="BJ1069" s="16" t="s">
        <v>8</v>
      </c>
      <c r="BK1069" s="234">
        <f>ROUND(I1069*H1069,0)</f>
        <v>0</v>
      </c>
      <c r="BL1069" s="16" t="s">
        <v>258</v>
      </c>
      <c r="BM1069" s="233" t="s">
        <v>956</v>
      </c>
    </row>
    <row r="1070" s="1" customFormat="1">
      <c r="B1070" s="37"/>
      <c r="C1070" s="38"/>
      <c r="D1070" s="235" t="s">
        <v>155</v>
      </c>
      <c r="E1070" s="38"/>
      <c r="F1070" s="236" t="s">
        <v>957</v>
      </c>
      <c r="G1070" s="38"/>
      <c r="H1070" s="38"/>
      <c r="I1070" s="138"/>
      <c r="J1070" s="38"/>
      <c r="K1070" s="38"/>
      <c r="L1070" s="42"/>
      <c r="M1070" s="237"/>
      <c r="N1070" s="85"/>
      <c r="O1070" s="85"/>
      <c r="P1070" s="85"/>
      <c r="Q1070" s="85"/>
      <c r="R1070" s="85"/>
      <c r="S1070" s="85"/>
      <c r="T1070" s="86"/>
      <c r="AT1070" s="16" t="s">
        <v>155</v>
      </c>
      <c r="AU1070" s="16" t="s">
        <v>87</v>
      </c>
    </row>
    <row r="1071" s="12" customFormat="1">
      <c r="B1071" s="238"/>
      <c r="C1071" s="239"/>
      <c r="D1071" s="235" t="s">
        <v>157</v>
      </c>
      <c r="E1071" s="240" t="s">
        <v>1</v>
      </c>
      <c r="F1071" s="241" t="s">
        <v>158</v>
      </c>
      <c r="G1071" s="239"/>
      <c r="H1071" s="240" t="s">
        <v>1</v>
      </c>
      <c r="I1071" s="242"/>
      <c r="J1071" s="239"/>
      <c r="K1071" s="239"/>
      <c r="L1071" s="243"/>
      <c r="M1071" s="244"/>
      <c r="N1071" s="245"/>
      <c r="O1071" s="245"/>
      <c r="P1071" s="245"/>
      <c r="Q1071" s="245"/>
      <c r="R1071" s="245"/>
      <c r="S1071" s="245"/>
      <c r="T1071" s="246"/>
      <c r="AT1071" s="247" t="s">
        <v>157</v>
      </c>
      <c r="AU1071" s="247" t="s">
        <v>87</v>
      </c>
      <c r="AV1071" s="12" t="s">
        <v>8</v>
      </c>
      <c r="AW1071" s="12" t="s">
        <v>33</v>
      </c>
      <c r="AX1071" s="12" t="s">
        <v>78</v>
      </c>
      <c r="AY1071" s="247" t="s">
        <v>145</v>
      </c>
    </row>
    <row r="1072" s="13" customFormat="1">
      <c r="B1072" s="248"/>
      <c r="C1072" s="249"/>
      <c r="D1072" s="235" t="s">
        <v>157</v>
      </c>
      <c r="E1072" s="250" t="s">
        <v>1</v>
      </c>
      <c r="F1072" s="251" t="s">
        <v>952</v>
      </c>
      <c r="G1072" s="249"/>
      <c r="H1072" s="252">
        <v>2.8999999999999999</v>
      </c>
      <c r="I1072" s="253"/>
      <c r="J1072" s="249"/>
      <c r="K1072" s="249"/>
      <c r="L1072" s="254"/>
      <c r="M1072" s="255"/>
      <c r="N1072" s="256"/>
      <c r="O1072" s="256"/>
      <c r="P1072" s="256"/>
      <c r="Q1072" s="256"/>
      <c r="R1072" s="256"/>
      <c r="S1072" s="256"/>
      <c r="T1072" s="257"/>
      <c r="AT1072" s="258" t="s">
        <v>157</v>
      </c>
      <c r="AU1072" s="258" t="s">
        <v>87</v>
      </c>
      <c r="AV1072" s="13" t="s">
        <v>87</v>
      </c>
      <c r="AW1072" s="13" t="s">
        <v>33</v>
      </c>
      <c r="AX1072" s="13" t="s">
        <v>78</v>
      </c>
      <c r="AY1072" s="258" t="s">
        <v>145</v>
      </c>
    </row>
    <row r="1073" s="14" customFormat="1">
      <c r="B1073" s="259"/>
      <c r="C1073" s="260"/>
      <c r="D1073" s="235" t="s">
        <v>157</v>
      </c>
      <c r="E1073" s="261" t="s">
        <v>1</v>
      </c>
      <c r="F1073" s="262" t="s">
        <v>161</v>
      </c>
      <c r="G1073" s="260"/>
      <c r="H1073" s="263">
        <v>2.8999999999999999</v>
      </c>
      <c r="I1073" s="264"/>
      <c r="J1073" s="260"/>
      <c r="K1073" s="260"/>
      <c r="L1073" s="265"/>
      <c r="M1073" s="266"/>
      <c r="N1073" s="267"/>
      <c r="O1073" s="267"/>
      <c r="P1073" s="267"/>
      <c r="Q1073" s="267"/>
      <c r="R1073" s="267"/>
      <c r="S1073" s="267"/>
      <c r="T1073" s="268"/>
      <c r="AT1073" s="269" t="s">
        <v>157</v>
      </c>
      <c r="AU1073" s="269" t="s">
        <v>87</v>
      </c>
      <c r="AV1073" s="14" t="s">
        <v>153</v>
      </c>
      <c r="AW1073" s="14" t="s">
        <v>33</v>
      </c>
      <c r="AX1073" s="14" t="s">
        <v>8</v>
      </c>
      <c r="AY1073" s="269" t="s">
        <v>145</v>
      </c>
    </row>
    <row r="1074" s="1" customFormat="1" ht="24" customHeight="1">
      <c r="B1074" s="37"/>
      <c r="C1074" s="222" t="s">
        <v>958</v>
      </c>
      <c r="D1074" s="222" t="s">
        <v>148</v>
      </c>
      <c r="E1074" s="223" t="s">
        <v>959</v>
      </c>
      <c r="F1074" s="224" t="s">
        <v>960</v>
      </c>
      <c r="G1074" s="225" t="s">
        <v>168</v>
      </c>
      <c r="H1074" s="226">
        <v>2.8999999999999999</v>
      </c>
      <c r="I1074" s="227"/>
      <c r="J1074" s="228">
        <f>ROUND(I1074*H1074,0)</f>
        <v>0</v>
      </c>
      <c r="K1074" s="224" t="s">
        <v>152</v>
      </c>
      <c r="L1074" s="42"/>
      <c r="M1074" s="229" t="s">
        <v>1</v>
      </c>
      <c r="N1074" s="230" t="s">
        <v>43</v>
      </c>
      <c r="O1074" s="85"/>
      <c r="P1074" s="231">
        <f>O1074*H1074</f>
        <v>0</v>
      </c>
      <c r="Q1074" s="231">
        <v>0.00012</v>
      </c>
      <c r="R1074" s="231">
        <f>Q1074*H1074</f>
        <v>0.000348</v>
      </c>
      <c r="S1074" s="231">
        <v>0</v>
      </c>
      <c r="T1074" s="232">
        <f>S1074*H1074</f>
        <v>0</v>
      </c>
      <c r="AR1074" s="233" t="s">
        <v>258</v>
      </c>
      <c r="AT1074" s="233" t="s">
        <v>148</v>
      </c>
      <c r="AU1074" s="233" t="s">
        <v>87</v>
      </c>
      <c r="AY1074" s="16" t="s">
        <v>145</v>
      </c>
      <c r="BE1074" s="234">
        <f>IF(N1074="základní",J1074,0)</f>
        <v>0</v>
      </c>
      <c r="BF1074" s="234">
        <f>IF(N1074="snížená",J1074,0)</f>
        <v>0</v>
      </c>
      <c r="BG1074" s="234">
        <f>IF(N1074="zákl. přenesená",J1074,0)</f>
        <v>0</v>
      </c>
      <c r="BH1074" s="234">
        <f>IF(N1074="sníž. přenesená",J1074,0)</f>
        <v>0</v>
      </c>
      <c r="BI1074" s="234">
        <f>IF(N1074="nulová",J1074,0)</f>
        <v>0</v>
      </c>
      <c r="BJ1074" s="16" t="s">
        <v>8</v>
      </c>
      <c r="BK1074" s="234">
        <f>ROUND(I1074*H1074,0)</f>
        <v>0</v>
      </c>
      <c r="BL1074" s="16" t="s">
        <v>258</v>
      </c>
      <c r="BM1074" s="233" t="s">
        <v>961</v>
      </c>
    </row>
    <row r="1075" s="1" customFormat="1">
      <c r="B1075" s="37"/>
      <c r="C1075" s="38"/>
      <c r="D1075" s="235" t="s">
        <v>155</v>
      </c>
      <c r="E1075" s="38"/>
      <c r="F1075" s="236" t="s">
        <v>962</v>
      </c>
      <c r="G1075" s="38"/>
      <c r="H1075" s="38"/>
      <c r="I1075" s="138"/>
      <c r="J1075" s="38"/>
      <c r="K1075" s="38"/>
      <c r="L1075" s="42"/>
      <c r="M1075" s="237"/>
      <c r="N1075" s="85"/>
      <c r="O1075" s="85"/>
      <c r="P1075" s="85"/>
      <c r="Q1075" s="85"/>
      <c r="R1075" s="85"/>
      <c r="S1075" s="85"/>
      <c r="T1075" s="86"/>
      <c r="AT1075" s="16" t="s">
        <v>155</v>
      </c>
      <c r="AU1075" s="16" t="s">
        <v>87</v>
      </c>
    </row>
    <row r="1076" s="12" customFormat="1">
      <c r="B1076" s="238"/>
      <c r="C1076" s="239"/>
      <c r="D1076" s="235" t="s">
        <v>157</v>
      </c>
      <c r="E1076" s="240" t="s">
        <v>1</v>
      </c>
      <c r="F1076" s="241" t="s">
        <v>158</v>
      </c>
      <c r="G1076" s="239"/>
      <c r="H1076" s="240" t="s">
        <v>1</v>
      </c>
      <c r="I1076" s="242"/>
      <c r="J1076" s="239"/>
      <c r="K1076" s="239"/>
      <c r="L1076" s="243"/>
      <c r="M1076" s="244"/>
      <c r="N1076" s="245"/>
      <c r="O1076" s="245"/>
      <c r="P1076" s="245"/>
      <c r="Q1076" s="245"/>
      <c r="R1076" s="245"/>
      <c r="S1076" s="245"/>
      <c r="T1076" s="246"/>
      <c r="AT1076" s="247" t="s">
        <v>157</v>
      </c>
      <c r="AU1076" s="247" t="s">
        <v>87</v>
      </c>
      <c r="AV1076" s="12" t="s">
        <v>8</v>
      </c>
      <c r="AW1076" s="12" t="s">
        <v>33</v>
      </c>
      <c r="AX1076" s="12" t="s">
        <v>78</v>
      </c>
      <c r="AY1076" s="247" t="s">
        <v>145</v>
      </c>
    </row>
    <row r="1077" s="13" customFormat="1">
      <c r="B1077" s="248"/>
      <c r="C1077" s="249"/>
      <c r="D1077" s="235" t="s">
        <v>157</v>
      </c>
      <c r="E1077" s="250" t="s">
        <v>1</v>
      </c>
      <c r="F1077" s="251" t="s">
        <v>952</v>
      </c>
      <c r="G1077" s="249"/>
      <c r="H1077" s="252">
        <v>2.8999999999999999</v>
      </c>
      <c r="I1077" s="253"/>
      <c r="J1077" s="249"/>
      <c r="K1077" s="249"/>
      <c r="L1077" s="254"/>
      <c r="M1077" s="255"/>
      <c r="N1077" s="256"/>
      <c r="O1077" s="256"/>
      <c r="P1077" s="256"/>
      <c r="Q1077" s="256"/>
      <c r="R1077" s="256"/>
      <c r="S1077" s="256"/>
      <c r="T1077" s="257"/>
      <c r="AT1077" s="258" t="s">
        <v>157</v>
      </c>
      <c r="AU1077" s="258" t="s">
        <v>87</v>
      </c>
      <c r="AV1077" s="13" t="s">
        <v>87</v>
      </c>
      <c r="AW1077" s="13" t="s">
        <v>33</v>
      </c>
      <c r="AX1077" s="13" t="s">
        <v>78</v>
      </c>
      <c r="AY1077" s="258" t="s">
        <v>145</v>
      </c>
    </row>
    <row r="1078" s="14" customFormat="1">
      <c r="B1078" s="259"/>
      <c r="C1078" s="260"/>
      <c r="D1078" s="235" t="s">
        <v>157</v>
      </c>
      <c r="E1078" s="261" t="s">
        <v>1</v>
      </c>
      <c r="F1078" s="262" t="s">
        <v>161</v>
      </c>
      <c r="G1078" s="260"/>
      <c r="H1078" s="263">
        <v>2.8999999999999999</v>
      </c>
      <c r="I1078" s="264"/>
      <c r="J1078" s="260"/>
      <c r="K1078" s="260"/>
      <c r="L1078" s="265"/>
      <c r="M1078" s="266"/>
      <c r="N1078" s="267"/>
      <c r="O1078" s="267"/>
      <c r="P1078" s="267"/>
      <c r="Q1078" s="267"/>
      <c r="R1078" s="267"/>
      <c r="S1078" s="267"/>
      <c r="T1078" s="268"/>
      <c r="AT1078" s="269" t="s">
        <v>157</v>
      </c>
      <c r="AU1078" s="269" t="s">
        <v>87</v>
      </c>
      <c r="AV1078" s="14" t="s">
        <v>153</v>
      </c>
      <c r="AW1078" s="14" t="s">
        <v>33</v>
      </c>
      <c r="AX1078" s="14" t="s">
        <v>8</v>
      </c>
      <c r="AY1078" s="269" t="s">
        <v>145</v>
      </c>
    </row>
    <row r="1079" s="11" customFormat="1" ht="22.8" customHeight="1">
      <c r="B1079" s="206"/>
      <c r="C1079" s="207"/>
      <c r="D1079" s="208" t="s">
        <v>77</v>
      </c>
      <c r="E1079" s="220" t="s">
        <v>963</v>
      </c>
      <c r="F1079" s="220" t="s">
        <v>964</v>
      </c>
      <c r="G1079" s="207"/>
      <c r="H1079" s="207"/>
      <c r="I1079" s="210"/>
      <c r="J1079" s="221">
        <f>BK1079</f>
        <v>0</v>
      </c>
      <c r="K1079" s="207"/>
      <c r="L1079" s="212"/>
      <c r="M1079" s="213"/>
      <c r="N1079" s="214"/>
      <c r="O1079" s="214"/>
      <c r="P1079" s="215">
        <f>SUM(P1080:P1123)</f>
        <v>0</v>
      </c>
      <c r="Q1079" s="214"/>
      <c r="R1079" s="215">
        <f>SUM(R1080:R1123)</f>
        <v>0.30958100000000005</v>
      </c>
      <c r="S1079" s="214"/>
      <c r="T1079" s="216">
        <f>SUM(T1080:T1123)</f>
        <v>0.056850899999999996</v>
      </c>
      <c r="AR1079" s="217" t="s">
        <v>87</v>
      </c>
      <c r="AT1079" s="218" t="s">
        <v>77</v>
      </c>
      <c r="AU1079" s="218" t="s">
        <v>8</v>
      </c>
      <c r="AY1079" s="217" t="s">
        <v>145</v>
      </c>
      <c r="BK1079" s="219">
        <f>SUM(BK1080:BK1123)</f>
        <v>0</v>
      </c>
    </row>
    <row r="1080" s="1" customFormat="1" ht="16.5" customHeight="1">
      <c r="B1080" s="37"/>
      <c r="C1080" s="222" t="s">
        <v>965</v>
      </c>
      <c r="D1080" s="222" t="s">
        <v>148</v>
      </c>
      <c r="E1080" s="223" t="s">
        <v>966</v>
      </c>
      <c r="F1080" s="224" t="s">
        <v>967</v>
      </c>
      <c r="G1080" s="225" t="s">
        <v>168</v>
      </c>
      <c r="H1080" s="226">
        <v>183.38999999999999</v>
      </c>
      <c r="I1080" s="227"/>
      <c r="J1080" s="228">
        <f>ROUND(I1080*H1080,0)</f>
        <v>0</v>
      </c>
      <c r="K1080" s="224" t="s">
        <v>152</v>
      </c>
      <c r="L1080" s="42"/>
      <c r="M1080" s="229" t="s">
        <v>1</v>
      </c>
      <c r="N1080" s="230" t="s">
        <v>43</v>
      </c>
      <c r="O1080" s="85"/>
      <c r="P1080" s="231">
        <f>O1080*H1080</f>
        <v>0</v>
      </c>
      <c r="Q1080" s="231">
        <v>0</v>
      </c>
      <c r="R1080" s="231">
        <f>Q1080*H1080</f>
        <v>0</v>
      </c>
      <c r="S1080" s="231">
        <v>0</v>
      </c>
      <c r="T1080" s="232">
        <f>S1080*H1080</f>
        <v>0</v>
      </c>
      <c r="AR1080" s="233" t="s">
        <v>258</v>
      </c>
      <c r="AT1080" s="233" t="s">
        <v>148</v>
      </c>
      <c r="AU1080" s="233" t="s">
        <v>87</v>
      </c>
      <c r="AY1080" s="16" t="s">
        <v>145</v>
      </c>
      <c r="BE1080" s="234">
        <f>IF(N1080="základní",J1080,0)</f>
        <v>0</v>
      </c>
      <c r="BF1080" s="234">
        <f>IF(N1080="snížená",J1080,0)</f>
        <v>0</v>
      </c>
      <c r="BG1080" s="234">
        <f>IF(N1080="zákl. přenesená",J1080,0)</f>
        <v>0</v>
      </c>
      <c r="BH1080" s="234">
        <f>IF(N1080="sníž. přenesená",J1080,0)</f>
        <v>0</v>
      </c>
      <c r="BI1080" s="234">
        <f>IF(N1080="nulová",J1080,0)</f>
        <v>0</v>
      </c>
      <c r="BJ1080" s="16" t="s">
        <v>8</v>
      </c>
      <c r="BK1080" s="234">
        <f>ROUND(I1080*H1080,0)</f>
        <v>0</v>
      </c>
      <c r="BL1080" s="16" t="s">
        <v>258</v>
      </c>
      <c r="BM1080" s="233" t="s">
        <v>968</v>
      </c>
    </row>
    <row r="1081" s="1" customFormat="1">
      <c r="B1081" s="37"/>
      <c r="C1081" s="38"/>
      <c r="D1081" s="235" t="s">
        <v>155</v>
      </c>
      <c r="E1081" s="38"/>
      <c r="F1081" s="236" t="s">
        <v>969</v>
      </c>
      <c r="G1081" s="38"/>
      <c r="H1081" s="38"/>
      <c r="I1081" s="138"/>
      <c r="J1081" s="38"/>
      <c r="K1081" s="38"/>
      <c r="L1081" s="42"/>
      <c r="M1081" s="237"/>
      <c r="N1081" s="85"/>
      <c r="O1081" s="85"/>
      <c r="P1081" s="85"/>
      <c r="Q1081" s="85"/>
      <c r="R1081" s="85"/>
      <c r="S1081" s="85"/>
      <c r="T1081" s="86"/>
      <c r="AT1081" s="16" t="s">
        <v>155</v>
      </c>
      <c r="AU1081" s="16" t="s">
        <v>87</v>
      </c>
    </row>
    <row r="1082" s="12" customFormat="1">
      <c r="B1082" s="238"/>
      <c r="C1082" s="239"/>
      <c r="D1082" s="235" t="s">
        <v>157</v>
      </c>
      <c r="E1082" s="240" t="s">
        <v>1</v>
      </c>
      <c r="F1082" s="241" t="s">
        <v>387</v>
      </c>
      <c r="G1082" s="239"/>
      <c r="H1082" s="240" t="s">
        <v>1</v>
      </c>
      <c r="I1082" s="242"/>
      <c r="J1082" s="239"/>
      <c r="K1082" s="239"/>
      <c r="L1082" s="243"/>
      <c r="M1082" s="244"/>
      <c r="N1082" s="245"/>
      <c r="O1082" s="245"/>
      <c r="P1082" s="245"/>
      <c r="Q1082" s="245"/>
      <c r="R1082" s="245"/>
      <c r="S1082" s="245"/>
      <c r="T1082" s="246"/>
      <c r="AT1082" s="247" t="s">
        <v>157</v>
      </c>
      <c r="AU1082" s="247" t="s">
        <v>87</v>
      </c>
      <c r="AV1082" s="12" t="s">
        <v>8</v>
      </c>
      <c r="AW1082" s="12" t="s">
        <v>33</v>
      </c>
      <c r="AX1082" s="12" t="s">
        <v>78</v>
      </c>
      <c r="AY1082" s="247" t="s">
        <v>145</v>
      </c>
    </row>
    <row r="1083" s="13" customFormat="1">
      <c r="B1083" s="248"/>
      <c r="C1083" s="249"/>
      <c r="D1083" s="235" t="s">
        <v>157</v>
      </c>
      <c r="E1083" s="250" t="s">
        <v>1</v>
      </c>
      <c r="F1083" s="251" t="s">
        <v>970</v>
      </c>
      <c r="G1083" s="249"/>
      <c r="H1083" s="252">
        <v>62.719999999999999</v>
      </c>
      <c r="I1083" s="253"/>
      <c r="J1083" s="249"/>
      <c r="K1083" s="249"/>
      <c r="L1083" s="254"/>
      <c r="M1083" s="255"/>
      <c r="N1083" s="256"/>
      <c r="O1083" s="256"/>
      <c r="P1083" s="256"/>
      <c r="Q1083" s="256"/>
      <c r="R1083" s="256"/>
      <c r="S1083" s="256"/>
      <c r="T1083" s="257"/>
      <c r="AT1083" s="258" t="s">
        <v>157</v>
      </c>
      <c r="AU1083" s="258" t="s">
        <v>87</v>
      </c>
      <c r="AV1083" s="13" t="s">
        <v>87</v>
      </c>
      <c r="AW1083" s="13" t="s">
        <v>33</v>
      </c>
      <c r="AX1083" s="13" t="s">
        <v>78</v>
      </c>
      <c r="AY1083" s="258" t="s">
        <v>145</v>
      </c>
    </row>
    <row r="1084" s="13" customFormat="1">
      <c r="B1084" s="248"/>
      <c r="C1084" s="249"/>
      <c r="D1084" s="235" t="s">
        <v>157</v>
      </c>
      <c r="E1084" s="250" t="s">
        <v>1</v>
      </c>
      <c r="F1084" s="251" t="s">
        <v>971</v>
      </c>
      <c r="G1084" s="249"/>
      <c r="H1084" s="252">
        <v>120.67</v>
      </c>
      <c r="I1084" s="253"/>
      <c r="J1084" s="249"/>
      <c r="K1084" s="249"/>
      <c r="L1084" s="254"/>
      <c r="M1084" s="255"/>
      <c r="N1084" s="256"/>
      <c r="O1084" s="256"/>
      <c r="P1084" s="256"/>
      <c r="Q1084" s="256"/>
      <c r="R1084" s="256"/>
      <c r="S1084" s="256"/>
      <c r="T1084" s="257"/>
      <c r="AT1084" s="258" t="s">
        <v>157</v>
      </c>
      <c r="AU1084" s="258" t="s">
        <v>87</v>
      </c>
      <c r="AV1084" s="13" t="s">
        <v>87</v>
      </c>
      <c r="AW1084" s="13" t="s">
        <v>33</v>
      </c>
      <c r="AX1084" s="13" t="s">
        <v>78</v>
      </c>
      <c r="AY1084" s="258" t="s">
        <v>145</v>
      </c>
    </row>
    <row r="1085" s="14" customFormat="1">
      <c r="B1085" s="259"/>
      <c r="C1085" s="260"/>
      <c r="D1085" s="235" t="s">
        <v>157</v>
      </c>
      <c r="E1085" s="261" t="s">
        <v>1</v>
      </c>
      <c r="F1085" s="262" t="s">
        <v>161</v>
      </c>
      <c r="G1085" s="260"/>
      <c r="H1085" s="263">
        <v>183.38999999999999</v>
      </c>
      <c r="I1085" s="264"/>
      <c r="J1085" s="260"/>
      <c r="K1085" s="260"/>
      <c r="L1085" s="265"/>
      <c r="M1085" s="266"/>
      <c r="N1085" s="267"/>
      <c r="O1085" s="267"/>
      <c r="P1085" s="267"/>
      <c r="Q1085" s="267"/>
      <c r="R1085" s="267"/>
      <c r="S1085" s="267"/>
      <c r="T1085" s="268"/>
      <c r="AT1085" s="269" t="s">
        <v>157</v>
      </c>
      <c r="AU1085" s="269" t="s">
        <v>87</v>
      </c>
      <c r="AV1085" s="14" t="s">
        <v>153</v>
      </c>
      <c r="AW1085" s="14" t="s">
        <v>33</v>
      </c>
      <c r="AX1085" s="14" t="s">
        <v>8</v>
      </c>
      <c r="AY1085" s="269" t="s">
        <v>145</v>
      </c>
    </row>
    <row r="1086" s="1" customFormat="1" ht="16.5" customHeight="1">
      <c r="B1086" s="37"/>
      <c r="C1086" s="222" t="s">
        <v>972</v>
      </c>
      <c r="D1086" s="222" t="s">
        <v>148</v>
      </c>
      <c r="E1086" s="223" t="s">
        <v>973</v>
      </c>
      <c r="F1086" s="224" t="s">
        <v>974</v>
      </c>
      <c r="G1086" s="225" t="s">
        <v>168</v>
      </c>
      <c r="H1086" s="226">
        <v>183.38999999999999</v>
      </c>
      <c r="I1086" s="227"/>
      <c r="J1086" s="228">
        <f>ROUND(I1086*H1086,0)</f>
        <v>0</v>
      </c>
      <c r="K1086" s="224" t="s">
        <v>152</v>
      </c>
      <c r="L1086" s="42"/>
      <c r="M1086" s="229" t="s">
        <v>1</v>
      </c>
      <c r="N1086" s="230" t="s">
        <v>43</v>
      </c>
      <c r="O1086" s="85"/>
      <c r="P1086" s="231">
        <f>O1086*H1086</f>
        <v>0</v>
      </c>
      <c r="Q1086" s="231">
        <v>0.001</v>
      </c>
      <c r="R1086" s="231">
        <f>Q1086*H1086</f>
        <v>0.18339</v>
      </c>
      <c r="S1086" s="231">
        <v>0.00031</v>
      </c>
      <c r="T1086" s="232">
        <f>S1086*H1086</f>
        <v>0.056850899999999996</v>
      </c>
      <c r="AR1086" s="233" t="s">
        <v>258</v>
      </c>
      <c r="AT1086" s="233" t="s">
        <v>148</v>
      </c>
      <c r="AU1086" s="233" t="s">
        <v>87</v>
      </c>
      <c r="AY1086" s="16" t="s">
        <v>145</v>
      </c>
      <c r="BE1086" s="234">
        <f>IF(N1086="základní",J1086,0)</f>
        <v>0</v>
      </c>
      <c r="BF1086" s="234">
        <f>IF(N1086="snížená",J1086,0)</f>
        <v>0</v>
      </c>
      <c r="BG1086" s="234">
        <f>IF(N1086="zákl. přenesená",J1086,0)</f>
        <v>0</v>
      </c>
      <c r="BH1086" s="234">
        <f>IF(N1086="sníž. přenesená",J1086,0)</f>
        <v>0</v>
      </c>
      <c r="BI1086" s="234">
        <f>IF(N1086="nulová",J1086,0)</f>
        <v>0</v>
      </c>
      <c r="BJ1086" s="16" t="s">
        <v>8</v>
      </c>
      <c r="BK1086" s="234">
        <f>ROUND(I1086*H1086,0)</f>
        <v>0</v>
      </c>
      <c r="BL1086" s="16" t="s">
        <v>258</v>
      </c>
      <c r="BM1086" s="233" t="s">
        <v>975</v>
      </c>
    </row>
    <row r="1087" s="1" customFormat="1">
      <c r="B1087" s="37"/>
      <c r="C1087" s="38"/>
      <c r="D1087" s="235" t="s">
        <v>155</v>
      </c>
      <c r="E1087" s="38"/>
      <c r="F1087" s="236" t="s">
        <v>976</v>
      </c>
      <c r="G1087" s="38"/>
      <c r="H1087" s="38"/>
      <c r="I1087" s="138"/>
      <c r="J1087" s="38"/>
      <c r="K1087" s="38"/>
      <c r="L1087" s="42"/>
      <c r="M1087" s="237"/>
      <c r="N1087" s="85"/>
      <c r="O1087" s="85"/>
      <c r="P1087" s="85"/>
      <c r="Q1087" s="85"/>
      <c r="R1087" s="85"/>
      <c r="S1087" s="85"/>
      <c r="T1087" s="86"/>
      <c r="AT1087" s="16" t="s">
        <v>155</v>
      </c>
      <c r="AU1087" s="16" t="s">
        <v>87</v>
      </c>
    </row>
    <row r="1088" s="12" customFormat="1">
      <c r="B1088" s="238"/>
      <c r="C1088" s="239"/>
      <c r="D1088" s="235" t="s">
        <v>157</v>
      </c>
      <c r="E1088" s="240" t="s">
        <v>1</v>
      </c>
      <c r="F1088" s="241" t="s">
        <v>387</v>
      </c>
      <c r="G1088" s="239"/>
      <c r="H1088" s="240" t="s">
        <v>1</v>
      </c>
      <c r="I1088" s="242"/>
      <c r="J1088" s="239"/>
      <c r="K1088" s="239"/>
      <c r="L1088" s="243"/>
      <c r="M1088" s="244"/>
      <c r="N1088" s="245"/>
      <c r="O1088" s="245"/>
      <c r="P1088" s="245"/>
      <c r="Q1088" s="245"/>
      <c r="R1088" s="245"/>
      <c r="S1088" s="245"/>
      <c r="T1088" s="246"/>
      <c r="AT1088" s="247" t="s">
        <v>157</v>
      </c>
      <c r="AU1088" s="247" t="s">
        <v>87</v>
      </c>
      <c r="AV1088" s="12" t="s">
        <v>8</v>
      </c>
      <c r="AW1088" s="12" t="s">
        <v>33</v>
      </c>
      <c r="AX1088" s="12" t="s">
        <v>78</v>
      </c>
      <c r="AY1088" s="247" t="s">
        <v>145</v>
      </c>
    </row>
    <row r="1089" s="13" customFormat="1">
      <c r="B1089" s="248"/>
      <c r="C1089" s="249"/>
      <c r="D1089" s="235" t="s">
        <v>157</v>
      </c>
      <c r="E1089" s="250" t="s">
        <v>1</v>
      </c>
      <c r="F1089" s="251" t="s">
        <v>970</v>
      </c>
      <c r="G1089" s="249"/>
      <c r="H1089" s="252">
        <v>62.719999999999999</v>
      </c>
      <c r="I1089" s="253"/>
      <c r="J1089" s="249"/>
      <c r="K1089" s="249"/>
      <c r="L1089" s="254"/>
      <c r="M1089" s="255"/>
      <c r="N1089" s="256"/>
      <c r="O1089" s="256"/>
      <c r="P1089" s="256"/>
      <c r="Q1089" s="256"/>
      <c r="R1089" s="256"/>
      <c r="S1089" s="256"/>
      <c r="T1089" s="257"/>
      <c r="AT1089" s="258" t="s">
        <v>157</v>
      </c>
      <c r="AU1089" s="258" t="s">
        <v>87</v>
      </c>
      <c r="AV1089" s="13" t="s">
        <v>87</v>
      </c>
      <c r="AW1089" s="13" t="s">
        <v>33</v>
      </c>
      <c r="AX1089" s="13" t="s">
        <v>78</v>
      </c>
      <c r="AY1089" s="258" t="s">
        <v>145</v>
      </c>
    </row>
    <row r="1090" s="13" customFormat="1">
      <c r="B1090" s="248"/>
      <c r="C1090" s="249"/>
      <c r="D1090" s="235" t="s">
        <v>157</v>
      </c>
      <c r="E1090" s="250" t="s">
        <v>1</v>
      </c>
      <c r="F1090" s="251" t="s">
        <v>971</v>
      </c>
      <c r="G1090" s="249"/>
      <c r="H1090" s="252">
        <v>120.67</v>
      </c>
      <c r="I1090" s="253"/>
      <c r="J1090" s="249"/>
      <c r="K1090" s="249"/>
      <c r="L1090" s="254"/>
      <c r="M1090" s="255"/>
      <c r="N1090" s="256"/>
      <c r="O1090" s="256"/>
      <c r="P1090" s="256"/>
      <c r="Q1090" s="256"/>
      <c r="R1090" s="256"/>
      <c r="S1090" s="256"/>
      <c r="T1090" s="257"/>
      <c r="AT1090" s="258" t="s">
        <v>157</v>
      </c>
      <c r="AU1090" s="258" t="s">
        <v>87</v>
      </c>
      <c r="AV1090" s="13" t="s">
        <v>87</v>
      </c>
      <c r="AW1090" s="13" t="s">
        <v>33</v>
      </c>
      <c r="AX1090" s="13" t="s">
        <v>78</v>
      </c>
      <c r="AY1090" s="258" t="s">
        <v>145</v>
      </c>
    </row>
    <row r="1091" s="14" customFormat="1">
      <c r="B1091" s="259"/>
      <c r="C1091" s="260"/>
      <c r="D1091" s="235" t="s">
        <v>157</v>
      </c>
      <c r="E1091" s="261" t="s">
        <v>1</v>
      </c>
      <c r="F1091" s="262" t="s">
        <v>161</v>
      </c>
      <c r="G1091" s="260"/>
      <c r="H1091" s="263">
        <v>183.38999999999999</v>
      </c>
      <c r="I1091" s="264"/>
      <c r="J1091" s="260"/>
      <c r="K1091" s="260"/>
      <c r="L1091" s="265"/>
      <c r="M1091" s="266"/>
      <c r="N1091" s="267"/>
      <c r="O1091" s="267"/>
      <c r="P1091" s="267"/>
      <c r="Q1091" s="267"/>
      <c r="R1091" s="267"/>
      <c r="S1091" s="267"/>
      <c r="T1091" s="268"/>
      <c r="AT1091" s="269" t="s">
        <v>157</v>
      </c>
      <c r="AU1091" s="269" t="s">
        <v>87</v>
      </c>
      <c r="AV1091" s="14" t="s">
        <v>153</v>
      </c>
      <c r="AW1091" s="14" t="s">
        <v>33</v>
      </c>
      <c r="AX1091" s="14" t="s">
        <v>8</v>
      </c>
      <c r="AY1091" s="269" t="s">
        <v>145</v>
      </c>
    </row>
    <row r="1092" s="1" customFormat="1" ht="24" customHeight="1">
      <c r="B1092" s="37"/>
      <c r="C1092" s="222" t="s">
        <v>977</v>
      </c>
      <c r="D1092" s="222" t="s">
        <v>148</v>
      </c>
      <c r="E1092" s="223" t="s">
        <v>978</v>
      </c>
      <c r="F1092" s="224" t="s">
        <v>979</v>
      </c>
      <c r="G1092" s="225" t="s">
        <v>168</v>
      </c>
      <c r="H1092" s="226">
        <v>252.38200000000001</v>
      </c>
      <c r="I1092" s="227"/>
      <c r="J1092" s="228">
        <f>ROUND(I1092*H1092,0)</f>
        <v>0</v>
      </c>
      <c r="K1092" s="224" t="s">
        <v>152</v>
      </c>
      <c r="L1092" s="42"/>
      <c r="M1092" s="229" t="s">
        <v>1</v>
      </c>
      <c r="N1092" s="230" t="s">
        <v>43</v>
      </c>
      <c r="O1092" s="85"/>
      <c r="P1092" s="231">
        <f>O1092*H1092</f>
        <v>0</v>
      </c>
      <c r="Q1092" s="231">
        <v>0.00020000000000000001</v>
      </c>
      <c r="R1092" s="231">
        <f>Q1092*H1092</f>
        <v>0.050476400000000005</v>
      </c>
      <c r="S1092" s="231">
        <v>0</v>
      </c>
      <c r="T1092" s="232">
        <f>S1092*H1092</f>
        <v>0</v>
      </c>
      <c r="AR1092" s="233" t="s">
        <v>258</v>
      </c>
      <c r="AT1092" s="233" t="s">
        <v>148</v>
      </c>
      <c r="AU1092" s="233" t="s">
        <v>87</v>
      </c>
      <c r="AY1092" s="16" t="s">
        <v>145</v>
      </c>
      <c r="BE1092" s="234">
        <f>IF(N1092="základní",J1092,0)</f>
        <v>0</v>
      </c>
      <c r="BF1092" s="234">
        <f>IF(N1092="snížená",J1092,0)</f>
        <v>0</v>
      </c>
      <c r="BG1092" s="234">
        <f>IF(N1092="zákl. přenesená",J1092,0)</f>
        <v>0</v>
      </c>
      <c r="BH1092" s="234">
        <f>IF(N1092="sníž. přenesená",J1092,0)</f>
        <v>0</v>
      </c>
      <c r="BI1092" s="234">
        <f>IF(N1092="nulová",J1092,0)</f>
        <v>0</v>
      </c>
      <c r="BJ1092" s="16" t="s">
        <v>8</v>
      </c>
      <c r="BK1092" s="234">
        <f>ROUND(I1092*H1092,0)</f>
        <v>0</v>
      </c>
      <c r="BL1092" s="16" t="s">
        <v>258</v>
      </c>
      <c r="BM1092" s="233" t="s">
        <v>980</v>
      </c>
    </row>
    <row r="1093" s="1" customFormat="1">
      <c r="B1093" s="37"/>
      <c r="C1093" s="38"/>
      <c r="D1093" s="235" t="s">
        <v>155</v>
      </c>
      <c r="E1093" s="38"/>
      <c r="F1093" s="236" t="s">
        <v>981</v>
      </c>
      <c r="G1093" s="38"/>
      <c r="H1093" s="38"/>
      <c r="I1093" s="138"/>
      <c r="J1093" s="38"/>
      <c r="K1093" s="38"/>
      <c r="L1093" s="42"/>
      <c r="M1093" s="237"/>
      <c r="N1093" s="85"/>
      <c r="O1093" s="85"/>
      <c r="P1093" s="85"/>
      <c r="Q1093" s="85"/>
      <c r="R1093" s="85"/>
      <c r="S1093" s="85"/>
      <c r="T1093" s="86"/>
      <c r="AT1093" s="16" t="s">
        <v>155</v>
      </c>
      <c r="AU1093" s="16" t="s">
        <v>87</v>
      </c>
    </row>
    <row r="1094" s="12" customFormat="1">
      <c r="B1094" s="238"/>
      <c r="C1094" s="239"/>
      <c r="D1094" s="235" t="s">
        <v>157</v>
      </c>
      <c r="E1094" s="240" t="s">
        <v>1</v>
      </c>
      <c r="F1094" s="241" t="s">
        <v>158</v>
      </c>
      <c r="G1094" s="239"/>
      <c r="H1094" s="240" t="s">
        <v>1</v>
      </c>
      <c r="I1094" s="242"/>
      <c r="J1094" s="239"/>
      <c r="K1094" s="239"/>
      <c r="L1094" s="243"/>
      <c r="M1094" s="244"/>
      <c r="N1094" s="245"/>
      <c r="O1094" s="245"/>
      <c r="P1094" s="245"/>
      <c r="Q1094" s="245"/>
      <c r="R1094" s="245"/>
      <c r="S1094" s="245"/>
      <c r="T1094" s="246"/>
      <c r="AT1094" s="247" t="s">
        <v>157</v>
      </c>
      <c r="AU1094" s="247" t="s">
        <v>87</v>
      </c>
      <c r="AV1094" s="12" t="s">
        <v>8</v>
      </c>
      <c r="AW1094" s="12" t="s">
        <v>33</v>
      </c>
      <c r="AX1094" s="12" t="s">
        <v>78</v>
      </c>
      <c r="AY1094" s="247" t="s">
        <v>145</v>
      </c>
    </row>
    <row r="1095" s="13" customFormat="1">
      <c r="B1095" s="248"/>
      <c r="C1095" s="249"/>
      <c r="D1095" s="235" t="s">
        <v>157</v>
      </c>
      <c r="E1095" s="250" t="s">
        <v>1</v>
      </c>
      <c r="F1095" s="251" t="s">
        <v>970</v>
      </c>
      <c r="G1095" s="249"/>
      <c r="H1095" s="252">
        <v>62.719999999999999</v>
      </c>
      <c r="I1095" s="253"/>
      <c r="J1095" s="249"/>
      <c r="K1095" s="249"/>
      <c r="L1095" s="254"/>
      <c r="M1095" s="255"/>
      <c r="N1095" s="256"/>
      <c r="O1095" s="256"/>
      <c r="P1095" s="256"/>
      <c r="Q1095" s="256"/>
      <c r="R1095" s="256"/>
      <c r="S1095" s="256"/>
      <c r="T1095" s="257"/>
      <c r="AT1095" s="258" t="s">
        <v>157</v>
      </c>
      <c r="AU1095" s="258" t="s">
        <v>87</v>
      </c>
      <c r="AV1095" s="13" t="s">
        <v>87</v>
      </c>
      <c r="AW1095" s="13" t="s">
        <v>33</v>
      </c>
      <c r="AX1095" s="13" t="s">
        <v>78</v>
      </c>
      <c r="AY1095" s="258" t="s">
        <v>145</v>
      </c>
    </row>
    <row r="1096" s="13" customFormat="1">
      <c r="B1096" s="248"/>
      <c r="C1096" s="249"/>
      <c r="D1096" s="235" t="s">
        <v>157</v>
      </c>
      <c r="E1096" s="250" t="s">
        <v>1</v>
      </c>
      <c r="F1096" s="251" t="s">
        <v>971</v>
      </c>
      <c r="G1096" s="249"/>
      <c r="H1096" s="252">
        <v>120.67</v>
      </c>
      <c r="I1096" s="253"/>
      <c r="J1096" s="249"/>
      <c r="K1096" s="249"/>
      <c r="L1096" s="254"/>
      <c r="M1096" s="255"/>
      <c r="N1096" s="256"/>
      <c r="O1096" s="256"/>
      <c r="P1096" s="256"/>
      <c r="Q1096" s="256"/>
      <c r="R1096" s="256"/>
      <c r="S1096" s="256"/>
      <c r="T1096" s="257"/>
      <c r="AT1096" s="258" t="s">
        <v>157</v>
      </c>
      <c r="AU1096" s="258" t="s">
        <v>87</v>
      </c>
      <c r="AV1096" s="13" t="s">
        <v>87</v>
      </c>
      <c r="AW1096" s="13" t="s">
        <v>33</v>
      </c>
      <c r="AX1096" s="13" t="s">
        <v>78</v>
      </c>
      <c r="AY1096" s="258" t="s">
        <v>145</v>
      </c>
    </row>
    <row r="1097" s="13" customFormat="1">
      <c r="B1097" s="248"/>
      <c r="C1097" s="249"/>
      <c r="D1097" s="235" t="s">
        <v>157</v>
      </c>
      <c r="E1097" s="250" t="s">
        <v>1</v>
      </c>
      <c r="F1097" s="251" t="s">
        <v>982</v>
      </c>
      <c r="G1097" s="249"/>
      <c r="H1097" s="252">
        <v>63.601999999999997</v>
      </c>
      <c r="I1097" s="253"/>
      <c r="J1097" s="249"/>
      <c r="K1097" s="249"/>
      <c r="L1097" s="254"/>
      <c r="M1097" s="255"/>
      <c r="N1097" s="256"/>
      <c r="O1097" s="256"/>
      <c r="P1097" s="256"/>
      <c r="Q1097" s="256"/>
      <c r="R1097" s="256"/>
      <c r="S1097" s="256"/>
      <c r="T1097" s="257"/>
      <c r="AT1097" s="258" t="s">
        <v>157</v>
      </c>
      <c r="AU1097" s="258" t="s">
        <v>87</v>
      </c>
      <c r="AV1097" s="13" t="s">
        <v>87</v>
      </c>
      <c r="AW1097" s="13" t="s">
        <v>33</v>
      </c>
      <c r="AX1097" s="13" t="s">
        <v>78</v>
      </c>
      <c r="AY1097" s="258" t="s">
        <v>145</v>
      </c>
    </row>
    <row r="1098" s="13" customFormat="1">
      <c r="B1098" s="248"/>
      <c r="C1098" s="249"/>
      <c r="D1098" s="235" t="s">
        <v>157</v>
      </c>
      <c r="E1098" s="250" t="s">
        <v>1</v>
      </c>
      <c r="F1098" s="251" t="s">
        <v>775</v>
      </c>
      <c r="G1098" s="249"/>
      <c r="H1098" s="252">
        <v>5.3899999999999997</v>
      </c>
      <c r="I1098" s="253"/>
      <c r="J1098" s="249"/>
      <c r="K1098" s="249"/>
      <c r="L1098" s="254"/>
      <c r="M1098" s="255"/>
      <c r="N1098" s="256"/>
      <c r="O1098" s="256"/>
      <c r="P1098" s="256"/>
      <c r="Q1098" s="256"/>
      <c r="R1098" s="256"/>
      <c r="S1098" s="256"/>
      <c r="T1098" s="257"/>
      <c r="AT1098" s="258" t="s">
        <v>157</v>
      </c>
      <c r="AU1098" s="258" t="s">
        <v>87</v>
      </c>
      <c r="AV1098" s="13" t="s">
        <v>87</v>
      </c>
      <c r="AW1098" s="13" t="s">
        <v>33</v>
      </c>
      <c r="AX1098" s="13" t="s">
        <v>78</v>
      </c>
      <c r="AY1098" s="258" t="s">
        <v>145</v>
      </c>
    </row>
    <row r="1099" s="14" customFormat="1">
      <c r="B1099" s="259"/>
      <c r="C1099" s="260"/>
      <c r="D1099" s="235" t="s">
        <v>157</v>
      </c>
      <c r="E1099" s="261" t="s">
        <v>1</v>
      </c>
      <c r="F1099" s="262" t="s">
        <v>161</v>
      </c>
      <c r="G1099" s="260"/>
      <c r="H1099" s="263">
        <v>252.38200000000001</v>
      </c>
      <c r="I1099" s="264"/>
      <c r="J1099" s="260"/>
      <c r="K1099" s="260"/>
      <c r="L1099" s="265"/>
      <c r="M1099" s="266"/>
      <c r="N1099" s="267"/>
      <c r="O1099" s="267"/>
      <c r="P1099" s="267"/>
      <c r="Q1099" s="267"/>
      <c r="R1099" s="267"/>
      <c r="S1099" s="267"/>
      <c r="T1099" s="268"/>
      <c r="AT1099" s="269" t="s">
        <v>157</v>
      </c>
      <c r="AU1099" s="269" t="s">
        <v>87</v>
      </c>
      <c r="AV1099" s="14" t="s">
        <v>153</v>
      </c>
      <c r="AW1099" s="14" t="s">
        <v>33</v>
      </c>
      <c r="AX1099" s="14" t="s">
        <v>8</v>
      </c>
      <c r="AY1099" s="269" t="s">
        <v>145</v>
      </c>
    </row>
    <row r="1100" s="1" customFormat="1" ht="24" customHeight="1">
      <c r="B1100" s="37"/>
      <c r="C1100" s="222" t="s">
        <v>983</v>
      </c>
      <c r="D1100" s="222" t="s">
        <v>148</v>
      </c>
      <c r="E1100" s="223" t="s">
        <v>984</v>
      </c>
      <c r="F1100" s="224" t="s">
        <v>985</v>
      </c>
      <c r="G1100" s="225" t="s">
        <v>168</v>
      </c>
      <c r="H1100" s="226">
        <v>252.38200000000001</v>
      </c>
      <c r="I1100" s="227"/>
      <c r="J1100" s="228">
        <f>ROUND(I1100*H1100,0)</f>
        <v>0</v>
      </c>
      <c r="K1100" s="224" t="s">
        <v>152</v>
      </c>
      <c r="L1100" s="42"/>
      <c r="M1100" s="229" t="s">
        <v>1</v>
      </c>
      <c r="N1100" s="230" t="s">
        <v>43</v>
      </c>
      <c r="O1100" s="85"/>
      <c r="P1100" s="231">
        <f>O1100*H1100</f>
        <v>0</v>
      </c>
      <c r="Q1100" s="231">
        <v>0.00025999999999999998</v>
      </c>
      <c r="R1100" s="231">
        <f>Q1100*H1100</f>
        <v>0.065619319999999995</v>
      </c>
      <c r="S1100" s="231">
        <v>0</v>
      </c>
      <c r="T1100" s="232">
        <f>S1100*H1100</f>
        <v>0</v>
      </c>
      <c r="AR1100" s="233" t="s">
        <v>258</v>
      </c>
      <c r="AT1100" s="233" t="s">
        <v>148</v>
      </c>
      <c r="AU1100" s="233" t="s">
        <v>87</v>
      </c>
      <c r="AY1100" s="16" t="s">
        <v>145</v>
      </c>
      <c r="BE1100" s="234">
        <f>IF(N1100="základní",J1100,0)</f>
        <v>0</v>
      </c>
      <c r="BF1100" s="234">
        <f>IF(N1100="snížená",J1100,0)</f>
        <v>0</v>
      </c>
      <c r="BG1100" s="234">
        <f>IF(N1100="zákl. přenesená",J1100,0)</f>
        <v>0</v>
      </c>
      <c r="BH1100" s="234">
        <f>IF(N1100="sníž. přenesená",J1100,0)</f>
        <v>0</v>
      </c>
      <c r="BI1100" s="234">
        <f>IF(N1100="nulová",J1100,0)</f>
        <v>0</v>
      </c>
      <c r="BJ1100" s="16" t="s">
        <v>8</v>
      </c>
      <c r="BK1100" s="234">
        <f>ROUND(I1100*H1100,0)</f>
        <v>0</v>
      </c>
      <c r="BL1100" s="16" t="s">
        <v>258</v>
      </c>
      <c r="BM1100" s="233" t="s">
        <v>986</v>
      </c>
    </row>
    <row r="1101" s="1" customFormat="1">
      <c r="B1101" s="37"/>
      <c r="C1101" s="38"/>
      <c r="D1101" s="235" t="s">
        <v>155</v>
      </c>
      <c r="E1101" s="38"/>
      <c r="F1101" s="236" t="s">
        <v>987</v>
      </c>
      <c r="G1101" s="38"/>
      <c r="H1101" s="38"/>
      <c r="I1101" s="138"/>
      <c r="J1101" s="38"/>
      <c r="K1101" s="38"/>
      <c r="L1101" s="42"/>
      <c r="M1101" s="237"/>
      <c r="N1101" s="85"/>
      <c r="O1101" s="85"/>
      <c r="P1101" s="85"/>
      <c r="Q1101" s="85"/>
      <c r="R1101" s="85"/>
      <c r="S1101" s="85"/>
      <c r="T1101" s="86"/>
      <c r="AT1101" s="16" t="s">
        <v>155</v>
      </c>
      <c r="AU1101" s="16" t="s">
        <v>87</v>
      </c>
    </row>
    <row r="1102" s="1" customFormat="1">
      <c r="B1102" s="37"/>
      <c r="C1102" s="38"/>
      <c r="D1102" s="235" t="s">
        <v>429</v>
      </c>
      <c r="E1102" s="38"/>
      <c r="F1102" s="280" t="s">
        <v>988</v>
      </c>
      <c r="G1102" s="38"/>
      <c r="H1102" s="38"/>
      <c r="I1102" s="138"/>
      <c r="J1102" s="38"/>
      <c r="K1102" s="38"/>
      <c r="L1102" s="42"/>
      <c r="M1102" s="237"/>
      <c r="N1102" s="85"/>
      <c r="O1102" s="85"/>
      <c r="P1102" s="85"/>
      <c r="Q1102" s="85"/>
      <c r="R1102" s="85"/>
      <c r="S1102" s="85"/>
      <c r="T1102" s="86"/>
      <c r="AT1102" s="16" t="s">
        <v>429</v>
      </c>
      <c r="AU1102" s="16" t="s">
        <v>87</v>
      </c>
    </row>
    <row r="1103" s="12" customFormat="1">
      <c r="B1103" s="238"/>
      <c r="C1103" s="239"/>
      <c r="D1103" s="235" t="s">
        <v>157</v>
      </c>
      <c r="E1103" s="240" t="s">
        <v>1</v>
      </c>
      <c r="F1103" s="241" t="s">
        <v>158</v>
      </c>
      <c r="G1103" s="239"/>
      <c r="H1103" s="240" t="s">
        <v>1</v>
      </c>
      <c r="I1103" s="242"/>
      <c r="J1103" s="239"/>
      <c r="K1103" s="239"/>
      <c r="L1103" s="243"/>
      <c r="M1103" s="244"/>
      <c r="N1103" s="245"/>
      <c r="O1103" s="245"/>
      <c r="P1103" s="245"/>
      <c r="Q1103" s="245"/>
      <c r="R1103" s="245"/>
      <c r="S1103" s="245"/>
      <c r="T1103" s="246"/>
      <c r="AT1103" s="247" t="s">
        <v>157</v>
      </c>
      <c r="AU1103" s="247" t="s">
        <v>87</v>
      </c>
      <c r="AV1103" s="12" t="s">
        <v>8</v>
      </c>
      <c r="AW1103" s="12" t="s">
        <v>33</v>
      </c>
      <c r="AX1103" s="12" t="s">
        <v>78</v>
      </c>
      <c r="AY1103" s="247" t="s">
        <v>145</v>
      </c>
    </row>
    <row r="1104" s="13" customFormat="1">
      <c r="B1104" s="248"/>
      <c r="C1104" s="249"/>
      <c r="D1104" s="235" t="s">
        <v>157</v>
      </c>
      <c r="E1104" s="250" t="s">
        <v>1</v>
      </c>
      <c r="F1104" s="251" t="s">
        <v>970</v>
      </c>
      <c r="G1104" s="249"/>
      <c r="H1104" s="252">
        <v>62.719999999999999</v>
      </c>
      <c r="I1104" s="253"/>
      <c r="J1104" s="249"/>
      <c r="K1104" s="249"/>
      <c r="L1104" s="254"/>
      <c r="M1104" s="255"/>
      <c r="N1104" s="256"/>
      <c r="O1104" s="256"/>
      <c r="P1104" s="256"/>
      <c r="Q1104" s="256"/>
      <c r="R1104" s="256"/>
      <c r="S1104" s="256"/>
      <c r="T1104" s="257"/>
      <c r="AT1104" s="258" t="s">
        <v>157</v>
      </c>
      <c r="AU1104" s="258" t="s">
        <v>87</v>
      </c>
      <c r="AV1104" s="13" t="s">
        <v>87</v>
      </c>
      <c r="AW1104" s="13" t="s">
        <v>33</v>
      </c>
      <c r="AX1104" s="13" t="s">
        <v>78</v>
      </c>
      <c r="AY1104" s="258" t="s">
        <v>145</v>
      </c>
    </row>
    <row r="1105" s="13" customFormat="1">
      <c r="B1105" s="248"/>
      <c r="C1105" s="249"/>
      <c r="D1105" s="235" t="s">
        <v>157</v>
      </c>
      <c r="E1105" s="250" t="s">
        <v>1</v>
      </c>
      <c r="F1105" s="251" t="s">
        <v>971</v>
      </c>
      <c r="G1105" s="249"/>
      <c r="H1105" s="252">
        <v>120.67</v>
      </c>
      <c r="I1105" s="253"/>
      <c r="J1105" s="249"/>
      <c r="K1105" s="249"/>
      <c r="L1105" s="254"/>
      <c r="M1105" s="255"/>
      <c r="N1105" s="256"/>
      <c r="O1105" s="256"/>
      <c r="P1105" s="256"/>
      <c r="Q1105" s="256"/>
      <c r="R1105" s="256"/>
      <c r="S1105" s="256"/>
      <c r="T1105" s="257"/>
      <c r="AT1105" s="258" t="s">
        <v>157</v>
      </c>
      <c r="AU1105" s="258" t="s">
        <v>87</v>
      </c>
      <c r="AV1105" s="13" t="s">
        <v>87</v>
      </c>
      <c r="AW1105" s="13" t="s">
        <v>33</v>
      </c>
      <c r="AX1105" s="13" t="s">
        <v>78</v>
      </c>
      <c r="AY1105" s="258" t="s">
        <v>145</v>
      </c>
    </row>
    <row r="1106" s="13" customFormat="1">
      <c r="B1106" s="248"/>
      <c r="C1106" s="249"/>
      <c r="D1106" s="235" t="s">
        <v>157</v>
      </c>
      <c r="E1106" s="250" t="s">
        <v>1</v>
      </c>
      <c r="F1106" s="251" t="s">
        <v>982</v>
      </c>
      <c r="G1106" s="249"/>
      <c r="H1106" s="252">
        <v>63.601999999999997</v>
      </c>
      <c r="I1106" s="253"/>
      <c r="J1106" s="249"/>
      <c r="K1106" s="249"/>
      <c r="L1106" s="254"/>
      <c r="M1106" s="255"/>
      <c r="N1106" s="256"/>
      <c r="O1106" s="256"/>
      <c r="P1106" s="256"/>
      <c r="Q1106" s="256"/>
      <c r="R1106" s="256"/>
      <c r="S1106" s="256"/>
      <c r="T1106" s="257"/>
      <c r="AT1106" s="258" t="s">
        <v>157</v>
      </c>
      <c r="AU1106" s="258" t="s">
        <v>87</v>
      </c>
      <c r="AV1106" s="13" t="s">
        <v>87</v>
      </c>
      <c r="AW1106" s="13" t="s">
        <v>33</v>
      </c>
      <c r="AX1106" s="13" t="s">
        <v>78</v>
      </c>
      <c r="AY1106" s="258" t="s">
        <v>145</v>
      </c>
    </row>
    <row r="1107" s="13" customFormat="1">
      <c r="B1107" s="248"/>
      <c r="C1107" s="249"/>
      <c r="D1107" s="235" t="s">
        <v>157</v>
      </c>
      <c r="E1107" s="250" t="s">
        <v>1</v>
      </c>
      <c r="F1107" s="251" t="s">
        <v>775</v>
      </c>
      <c r="G1107" s="249"/>
      <c r="H1107" s="252">
        <v>5.3899999999999997</v>
      </c>
      <c r="I1107" s="253"/>
      <c r="J1107" s="249"/>
      <c r="K1107" s="249"/>
      <c r="L1107" s="254"/>
      <c r="M1107" s="255"/>
      <c r="N1107" s="256"/>
      <c r="O1107" s="256"/>
      <c r="P1107" s="256"/>
      <c r="Q1107" s="256"/>
      <c r="R1107" s="256"/>
      <c r="S1107" s="256"/>
      <c r="T1107" s="257"/>
      <c r="AT1107" s="258" t="s">
        <v>157</v>
      </c>
      <c r="AU1107" s="258" t="s">
        <v>87</v>
      </c>
      <c r="AV1107" s="13" t="s">
        <v>87</v>
      </c>
      <c r="AW1107" s="13" t="s">
        <v>33</v>
      </c>
      <c r="AX1107" s="13" t="s">
        <v>78</v>
      </c>
      <c r="AY1107" s="258" t="s">
        <v>145</v>
      </c>
    </row>
    <row r="1108" s="14" customFormat="1">
      <c r="B1108" s="259"/>
      <c r="C1108" s="260"/>
      <c r="D1108" s="235" t="s">
        <v>157</v>
      </c>
      <c r="E1108" s="261" t="s">
        <v>1</v>
      </c>
      <c r="F1108" s="262" t="s">
        <v>161</v>
      </c>
      <c r="G1108" s="260"/>
      <c r="H1108" s="263">
        <v>252.38200000000001</v>
      </c>
      <c r="I1108" s="264"/>
      <c r="J1108" s="260"/>
      <c r="K1108" s="260"/>
      <c r="L1108" s="265"/>
      <c r="M1108" s="266"/>
      <c r="N1108" s="267"/>
      <c r="O1108" s="267"/>
      <c r="P1108" s="267"/>
      <c r="Q1108" s="267"/>
      <c r="R1108" s="267"/>
      <c r="S1108" s="267"/>
      <c r="T1108" s="268"/>
      <c r="AT1108" s="269" t="s">
        <v>157</v>
      </c>
      <c r="AU1108" s="269" t="s">
        <v>87</v>
      </c>
      <c r="AV1108" s="14" t="s">
        <v>153</v>
      </c>
      <c r="AW1108" s="14" t="s">
        <v>33</v>
      </c>
      <c r="AX1108" s="14" t="s">
        <v>8</v>
      </c>
      <c r="AY1108" s="269" t="s">
        <v>145</v>
      </c>
    </row>
    <row r="1109" s="1" customFormat="1" ht="36" customHeight="1">
      <c r="B1109" s="37"/>
      <c r="C1109" s="222" t="s">
        <v>989</v>
      </c>
      <c r="D1109" s="222" t="s">
        <v>148</v>
      </c>
      <c r="E1109" s="223" t="s">
        <v>990</v>
      </c>
      <c r="F1109" s="224" t="s">
        <v>991</v>
      </c>
      <c r="G1109" s="225" t="s">
        <v>168</v>
      </c>
      <c r="H1109" s="226">
        <v>252.38200000000001</v>
      </c>
      <c r="I1109" s="227"/>
      <c r="J1109" s="228">
        <f>ROUND(I1109*H1109,0)</f>
        <v>0</v>
      </c>
      <c r="K1109" s="224" t="s">
        <v>152</v>
      </c>
      <c r="L1109" s="42"/>
      <c r="M1109" s="229" t="s">
        <v>1</v>
      </c>
      <c r="N1109" s="230" t="s">
        <v>43</v>
      </c>
      <c r="O1109" s="85"/>
      <c r="P1109" s="231">
        <f>O1109*H1109</f>
        <v>0</v>
      </c>
      <c r="Q1109" s="231">
        <v>2.0000000000000002E-05</v>
      </c>
      <c r="R1109" s="231">
        <f>Q1109*H1109</f>
        <v>0.0050476400000000008</v>
      </c>
      <c r="S1109" s="231">
        <v>0</v>
      </c>
      <c r="T1109" s="232">
        <f>S1109*H1109</f>
        <v>0</v>
      </c>
      <c r="AR1109" s="233" t="s">
        <v>258</v>
      </c>
      <c r="AT1109" s="233" t="s">
        <v>148</v>
      </c>
      <c r="AU1109" s="233" t="s">
        <v>87</v>
      </c>
      <c r="AY1109" s="16" t="s">
        <v>145</v>
      </c>
      <c r="BE1109" s="234">
        <f>IF(N1109="základní",J1109,0)</f>
        <v>0</v>
      </c>
      <c r="BF1109" s="234">
        <f>IF(N1109="snížená",J1109,0)</f>
        <v>0</v>
      </c>
      <c r="BG1109" s="234">
        <f>IF(N1109="zákl. přenesená",J1109,0)</f>
        <v>0</v>
      </c>
      <c r="BH1109" s="234">
        <f>IF(N1109="sníž. přenesená",J1109,0)</f>
        <v>0</v>
      </c>
      <c r="BI1109" s="234">
        <f>IF(N1109="nulová",J1109,0)</f>
        <v>0</v>
      </c>
      <c r="BJ1109" s="16" t="s">
        <v>8</v>
      </c>
      <c r="BK1109" s="234">
        <f>ROUND(I1109*H1109,0)</f>
        <v>0</v>
      </c>
      <c r="BL1109" s="16" t="s">
        <v>258</v>
      </c>
      <c r="BM1109" s="233" t="s">
        <v>992</v>
      </c>
    </row>
    <row r="1110" s="1" customFormat="1">
      <c r="B1110" s="37"/>
      <c r="C1110" s="38"/>
      <c r="D1110" s="235" t="s">
        <v>155</v>
      </c>
      <c r="E1110" s="38"/>
      <c r="F1110" s="236" t="s">
        <v>993</v>
      </c>
      <c r="G1110" s="38"/>
      <c r="H1110" s="38"/>
      <c r="I1110" s="138"/>
      <c r="J1110" s="38"/>
      <c r="K1110" s="38"/>
      <c r="L1110" s="42"/>
      <c r="M1110" s="237"/>
      <c r="N1110" s="85"/>
      <c r="O1110" s="85"/>
      <c r="P1110" s="85"/>
      <c r="Q1110" s="85"/>
      <c r="R1110" s="85"/>
      <c r="S1110" s="85"/>
      <c r="T1110" s="86"/>
      <c r="AT1110" s="16" t="s">
        <v>155</v>
      </c>
      <c r="AU1110" s="16" t="s">
        <v>87</v>
      </c>
    </row>
    <row r="1111" s="12" customFormat="1">
      <c r="B1111" s="238"/>
      <c r="C1111" s="239"/>
      <c r="D1111" s="235" t="s">
        <v>157</v>
      </c>
      <c r="E1111" s="240" t="s">
        <v>1</v>
      </c>
      <c r="F1111" s="241" t="s">
        <v>158</v>
      </c>
      <c r="G1111" s="239"/>
      <c r="H1111" s="240" t="s">
        <v>1</v>
      </c>
      <c r="I1111" s="242"/>
      <c r="J1111" s="239"/>
      <c r="K1111" s="239"/>
      <c r="L1111" s="243"/>
      <c r="M1111" s="244"/>
      <c r="N1111" s="245"/>
      <c r="O1111" s="245"/>
      <c r="P1111" s="245"/>
      <c r="Q1111" s="245"/>
      <c r="R1111" s="245"/>
      <c r="S1111" s="245"/>
      <c r="T1111" s="246"/>
      <c r="AT1111" s="247" t="s">
        <v>157</v>
      </c>
      <c r="AU1111" s="247" t="s">
        <v>87</v>
      </c>
      <c r="AV1111" s="12" t="s">
        <v>8</v>
      </c>
      <c r="AW1111" s="12" t="s">
        <v>33</v>
      </c>
      <c r="AX1111" s="12" t="s">
        <v>78</v>
      </c>
      <c r="AY1111" s="247" t="s">
        <v>145</v>
      </c>
    </row>
    <row r="1112" s="13" customFormat="1">
      <c r="B1112" s="248"/>
      <c r="C1112" s="249"/>
      <c r="D1112" s="235" t="s">
        <v>157</v>
      </c>
      <c r="E1112" s="250" t="s">
        <v>1</v>
      </c>
      <c r="F1112" s="251" t="s">
        <v>970</v>
      </c>
      <c r="G1112" s="249"/>
      <c r="H1112" s="252">
        <v>62.719999999999999</v>
      </c>
      <c r="I1112" s="253"/>
      <c r="J1112" s="249"/>
      <c r="K1112" s="249"/>
      <c r="L1112" s="254"/>
      <c r="M1112" s="255"/>
      <c r="N1112" s="256"/>
      <c r="O1112" s="256"/>
      <c r="P1112" s="256"/>
      <c r="Q1112" s="256"/>
      <c r="R1112" s="256"/>
      <c r="S1112" s="256"/>
      <c r="T1112" s="257"/>
      <c r="AT1112" s="258" t="s">
        <v>157</v>
      </c>
      <c r="AU1112" s="258" t="s">
        <v>87</v>
      </c>
      <c r="AV1112" s="13" t="s">
        <v>87</v>
      </c>
      <c r="AW1112" s="13" t="s">
        <v>33</v>
      </c>
      <c r="AX1112" s="13" t="s">
        <v>78</v>
      </c>
      <c r="AY1112" s="258" t="s">
        <v>145</v>
      </c>
    </row>
    <row r="1113" s="13" customFormat="1">
      <c r="B1113" s="248"/>
      <c r="C1113" s="249"/>
      <c r="D1113" s="235" t="s">
        <v>157</v>
      </c>
      <c r="E1113" s="250" t="s">
        <v>1</v>
      </c>
      <c r="F1113" s="251" t="s">
        <v>971</v>
      </c>
      <c r="G1113" s="249"/>
      <c r="H1113" s="252">
        <v>120.67</v>
      </c>
      <c r="I1113" s="253"/>
      <c r="J1113" s="249"/>
      <c r="K1113" s="249"/>
      <c r="L1113" s="254"/>
      <c r="M1113" s="255"/>
      <c r="N1113" s="256"/>
      <c r="O1113" s="256"/>
      <c r="P1113" s="256"/>
      <c r="Q1113" s="256"/>
      <c r="R1113" s="256"/>
      <c r="S1113" s="256"/>
      <c r="T1113" s="257"/>
      <c r="AT1113" s="258" t="s">
        <v>157</v>
      </c>
      <c r="AU1113" s="258" t="s">
        <v>87</v>
      </c>
      <c r="AV1113" s="13" t="s">
        <v>87</v>
      </c>
      <c r="AW1113" s="13" t="s">
        <v>33</v>
      </c>
      <c r="AX1113" s="13" t="s">
        <v>78</v>
      </c>
      <c r="AY1113" s="258" t="s">
        <v>145</v>
      </c>
    </row>
    <row r="1114" s="13" customFormat="1">
      <c r="B1114" s="248"/>
      <c r="C1114" s="249"/>
      <c r="D1114" s="235" t="s">
        <v>157</v>
      </c>
      <c r="E1114" s="250" t="s">
        <v>1</v>
      </c>
      <c r="F1114" s="251" t="s">
        <v>982</v>
      </c>
      <c r="G1114" s="249"/>
      <c r="H1114" s="252">
        <v>63.601999999999997</v>
      </c>
      <c r="I1114" s="253"/>
      <c r="J1114" s="249"/>
      <c r="K1114" s="249"/>
      <c r="L1114" s="254"/>
      <c r="M1114" s="255"/>
      <c r="N1114" s="256"/>
      <c r="O1114" s="256"/>
      <c r="P1114" s="256"/>
      <c r="Q1114" s="256"/>
      <c r="R1114" s="256"/>
      <c r="S1114" s="256"/>
      <c r="T1114" s="257"/>
      <c r="AT1114" s="258" t="s">
        <v>157</v>
      </c>
      <c r="AU1114" s="258" t="s">
        <v>87</v>
      </c>
      <c r="AV1114" s="13" t="s">
        <v>87</v>
      </c>
      <c r="AW1114" s="13" t="s">
        <v>33</v>
      </c>
      <c r="AX1114" s="13" t="s">
        <v>78</v>
      </c>
      <c r="AY1114" s="258" t="s">
        <v>145</v>
      </c>
    </row>
    <row r="1115" s="13" customFormat="1">
      <c r="B1115" s="248"/>
      <c r="C1115" s="249"/>
      <c r="D1115" s="235" t="s">
        <v>157</v>
      </c>
      <c r="E1115" s="250" t="s">
        <v>1</v>
      </c>
      <c r="F1115" s="251" t="s">
        <v>775</v>
      </c>
      <c r="G1115" s="249"/>
      <c r="H1115" s="252">
        <v>5.3899999999999997</v>
      </c>
      <c r="I1115" s="253"/>
      <c r="J1115" s="249"/>
      <c r="K1115" s="249"/>
      <c r="L1115" s="254"/>
      <c r="M1115" s="255"/>
      <c r="N1115" s="256"/>
      <c r="O1115" s="256"/>
      <c r="P1115" s="256"/>
      <c r="Q1115" s="256"/>
      <c r="R1115" s="256"/>
      <c r="S1115" s="256"/>
      <c r="T1115" s="257"/>
      <c r="AT1115" s="258" t="s">
        <v>157</v>
      </c>
      <c r="AU1115" s="258" t="s">
        <v>87</v>
      </c>
      <c r="AV1115" s="13" t="s">
        <v>87</v>
      </c>
      <c r="AW1115" s="13" t="s">
        <v>33</v>
      </c>
      <c r="AX1115" s="13" t="s">
        <v>78</v>
      </c>
      <c r="AY1115" s="258" t="s">
        <v>145</v>
      </c>
    </row>
    <row r="1116" s="14" customFormat="1">
      <c r="B1116" s="259"/>
      <c r="C1116" s="260"/>
      <c r="D1116" s="235" t="s">
        <v>157</v>
      </c>
      <c r="E1116" s="261" t="s">
        <v>1</v>
      </c>
      <c r="F1116" s="262" t="s">
        <v>161</v>
      </c>
      <c r="G1116" s="260"/>
      <c r="H1116" s="263">
        <v>252.38200000000001</v>
      </c>
      <c r="I1116" s="264"/>
      <c r="J1116" s="260"/>
      <c r="K1116" s="260"/>
      <c r="L1116" s="265"/>
      <c r="M1116" s="266"/>
      <c r="N1116" s="267"/>
      <c r="O1116" s="267"/>
      <c r="P1116" s="267"/>
      <c r="Q1116" s="267"/>
      <c r="R1116" s="267"/>
      <c r="S1116" s="267"/>
      <c r="T1116" s="268"/>
      <c r="AT1116" s="269" t="s">
        <v>157</v>
      </c>
      <c r="AU1116" s="269" t="s">
        <v>87</v>
      </c>
      <c r="AV1116" s="14" t="s">
        <v>153</v>
      </c>
      <c r="AW1116" s="14" t="s">
        <v>33</v>
      </c>
      <c r="AX1116" s="14" t="s">
        <v>8</v>
      </c>
      <c r="AY1116" s="269" t="s">
        <v>145</v>
      </c>
    </row>
    <row r="1117" s="1" customFormat="1" ht="24" customHeight="1">
      <c r="B1117" s="37"/>
      <c r="C1117" s="222" t="s">
        <v>994</v>
      </c>
      <c r="D1117" s="222" t="s">
        <v>148</v>
      </c>
      <c r="E1117" s="223" t="s">
        <v>995</v>
      </c>
      <c r="F1117" s="224" t="s">
        <v>996</v>
      </c>
      <c r="G1117" s="225" t="s">
        <v>168</v>
      </c>
      <c r="H1117" s="226">
        <v>252.38200000000001</v>
      </c>
      <c r="I1117" s="227"/>
      <c r="J1117" s="228">
        <f>ROUND(I1117*H1117,0)</f>
        <v>0</v>
      </c>
      <c r="K1117" s="224" t="s">
        <v>1</v>
      </c>
      <c r="L1117" s="42"/>
      <c r="M1117" s="229" t="s">
        <v>1</v>
      </c>
      <c r="N1117" s="230" t="s">
        <v>43</v>
      </c>
      <c r="O1117" s="85"/>
      <c r="P1117" s="231">
        <f>O1117*H1117</f>
        <v>0</v>
      </c>
      <c r="Q1117" s="231">
        <v>2.0000000000000002E-05</v>
      </c>
      <c r="R1117" s="231">
        <f>Q1117*H1117</f>
        <v>0.0050476400000000008</v>
      </c>
      <c r="S1117" s="231">
        <v>0</v>
      </c>
      <c r="T1117" s="232">
        <f>S1117*H1117</f>
        <v>0</v>
      </c>
      <c r="AR1117" s="233" t="s">
        <v>258</v>
      </c>
      <c r="AT1117" s="233" t="s">
        <v>148</v>
      </c>
      <c r="AU1117" s="233" t="s">
        <v>87</v>
      </c>
      <c r="AY1117" s="16" t="s">
        <v>145</v>
      </c>
      <c r="BE1117" s="234">
        <f>IF(N1117="základní",J1117,0)</f>
        <v>0</v>
      </c>
      <c r="BF1117" s="234">
        <f>IF(N1117="snížená",J1117,0)</f>
        <v>0</v>
      </c>
      <c r="BG1117" s="234">
        <f>IF(N1117="zákl. přenesená",J1117,0)</f>
        <v>0</v>
      </c>
      <c r="BH1117" s="234">
        <f>IF(N1117="sníž. přenesená",J1117,0)</f>
        <v>0</v>
      </c>
      <c r="BI1117" s="234">
        <f>IF(N1117="nulová",J1117,0)</f>
        <v>0</v>
      </c>
      <c r="BJ1117" s="16" t="s">
        <v>8</v>
      </c>
      <c r="BK1117" s="234">
        <f>ROUND(I1117*H1117,0)</f>
        <v>0</v>
      </c>
      <c r="BL1117" s="16" t="s">
        <v>258</v>
      </c>
      <c r="BM1117" s="233" t="s">
        <v>997</v>
      </c>
    </row>
    <row r="1118" s="12" customFormat="1">
      <c r="B1118" s="238"/>
      <c r="C1118" s="239"/>
      <c r="D1118" s="235" t="s">
        <v>157</v>
      </c>
      <c r="E1118" s="240" t="s">
        <v>1</v>
      </c>
      <c r="F1118" s="241" t="s">
        <v>158</v>
      </c>
      <c r="G1118" s="239"/>
      <c r="H1118" s="240" t="s">
        <v>1</v>
      </c>
      <c r="I1118" s="242"/>
      <c r="J1118" s="239"/>
      <c r="K1118" s="239"/>
      <c r="L1118" s="243"/>
      <c r="M1118" s="244"/>
      <c r="N1118" s="245"/>
      <c r="O1118" s="245"/>
      <c r="P1118" s="245"/>
      <c r="Q1118" s="245"/>
      <c r="R1118" s="245"/>
      <c r="S1118" s="245"/>
      <c r="T1118" s="246"/>
      <c r="AT1118" s="247" t="s">
        <v>157</v>
      </c>
      <c r="AU1118" s="247" t="s">
        <v>87</v>
      </c>
      <c r="AV1118" s="12" t="s">
        <v>8</v>
      </c>
      <c r="AW1118" s="12" t="s">
        <v>33</v>
      </c>
      <c r="AX1118" s="12" t="s">
        <v>78</v>
      </c>
      <c r="AY1118" s="247" t="s">
        <v>145</v>
      </c>
    </row>
    <row r="1119" s="13" customFormat="1">
      <c r="B1119" s="248"/>
      <c r="C1119" s="249"/>
      <c r="D1119" s="235" t="s">
        <v>157</v>
      </c>
      <c r="E1119" s="250" t="s">
        <v>1</v>
      </c>
      <c r="F1119" s="251" t="s">
        <v>970</v>
      </c>
      <c r="G1119" s="249"/>
      <c r="H1119" s="252">
        <v>62.719999999999999</v>
      </c>
      <c r="I1119" s="253"/>
      <c r="J1119" s="249"/>
      <c r="K1119" s="249"/>
      <c r="L1119" s="254"/>
      <c r="M1119" s="255"/>
      <c r="N1119" s="256"/>
      <c r="O1119" s="256"/>
      <c r="P1119" s="256"/>
      <c r="Q1119" s="256"/>
      <c r="R1119" s="256"/>
      <c r="S1119" s="256"/>
      <c r="T1119" s="257"/>
      <c r="AT1119" s="258" t="s">
        <v>157</v>
      </c>
      <c r="AU1119" s="258" t="s">
        <v>87</v>
      </c>
      <c r="AV1119" s="13" t="s">
        <v>87</v>
      </c>
      <c r="AW1119" s="13" t="s">
        <v>33</v>
      </c>
      <c r="AX1119" s="13" t="s">
        <v>78</v>
      </c>
      <c r="AY1119" s="258" t="s">
        <v>145</v>
      </c>
    </row>
    <row r="1120" s="13" customFormat="1">
      <c r="B1120" s="248"/>
      <c r="C1120" s="249"/>
      <c r="D1120" s="235" t="s">
        <v>157</v>
      </c>
      <c r="E1120" s="250" t="s">
        <v>1</v>
      </c>
      <c r="F1120" s="251" t="s">
        <v>971</v>
      </c>
      <c r="G1120" s="249"/>
      <c r="H1120" s="252">
        <v>120.67</v>
      </c>
      <c r="I1120" s="253"/>
      <c r="J1120" s="249"/>
      <c r="K1120" s="249"/>
      <c r="L1120" s="254"/>
      <c r="M1120" s="255"/>
      <c r="N1120" s="256"/>
      <c r="O1120" s="256"/>
      <c r="P1120" s="256"/>
      <c r="Q1120" s="256"/>
      <c r="R1120" s="256"/>
      <c r="S1120" s="256"/>
      <c r="T1120" s="257"/>
      <c r="AT1120" s="258" t="s">
        <v>157</v>
      </c>
      <c r="AU1120" s="258" t="s">
        <v>87</v>
      </c>
      <c r="AV1120" s="13" t="s">
        <v>87</v>
      </c>
      <c r="AW1120" s="13" t="s">
        <v>33</v>
      </c>
      <c r="AX1120" s="13" t="s">
        <v>78</v>
      </c>
      <c r="AY1120" s="258" t="s">
        <v>145</v>
      </c>
    </row>
    <row r="1121" s="13" customFormat="1">
      <c r="B1121" s="248"/>
      <c r="C1121" s="249"/>
      <c r="D1121" s="235" t="s">
        <v>157</v>
      </c>
      <c r="E1121" s="250" t="s">
        <v>1</v>
      </c>
      <c r="F1121" s="251" t="s">
        <v>982</v>
      </c>
      <c r="G1121" s="249"/>
      <c r="H1121" s="252">
        <v>63.601999999999997</v>
      </c>
      <c r="I1121" s="253"/>
      <c r="J1121" s="249"/>
      <c r="K1121" s="249"/>
      <c r="L1121" s="254"/>
      <c r="M1121" s="255"/>
      <c r="N1121" s="256"/>
      <c r="O1121" s="256"/>
      <c r="P1121" s="256"/>
      <c r="Q1121" s="256"/>
      <c r="R1121" s="256"/>
      <c r="S1121" s="256"/>
      <c r="T1121" s="257"/>
      <c r="AT1121" s="258" t="s">
        <v>157</v>
      </c>
      <c r="AU1121" s="258" t="s">
        <v>87</v>
      </c>
      <c r="AV1121" s="13" t="s">
        <v>87</v>
      </c>
      <c r="AW1121" s="13" t="s">
        <v>33</v>
      </c>
      <c r="AX1121" s="13" t="s">
        <v>78</v>
      </c>
      <c r="AY1121" s="258" t="s">
        <v>145</v>
      </c>
    </row>
    <row r="1122" s="13" customFormat="1">
      <c r="B1122" s="248"/>
      <c r="C1122" s="249"/>
      <c r="D1122" s="235" t="s">
        <v>157</v>
      </c>
      <c r="E1122" s="250" t="s">
        <v>1</v>
      </c>
      <c r="F1122" s="251" t="s">
        <v>775</v>
      </c>
      <c r="G1122" s="249"/>
      <c r="H1122" s="252">
        <v>5.3899999999999997</v>
      </c>
      <c r="I1122" s="253"/>
      <c r="J1122" s="249"/>
      <c r="K1122" s="249"/>
      <c r="L1122" s="254"/>
      <c r="M1122" s="255"/>
      <c r="N1122" s="256"/>
      <c r="O1122" s="256"/>
      <c r="P1122" s="256"/>
      <c r="Q1122" s="256"/>
      <c r="R1122" s="256"/>
      <c r="S1122" s="256"/>
      <c r="T1122" s="257"/>
      <c r="AT1122" s="258" t="s">
        <v>157</v>
      </c>
      <c r="AU1122" s="258" t="s">
        <v>87</v>
      </c>
      <c r="AV1122" s="13" t="s">
        <v>87</v>
      </c>
      <c r="AW1122" s="13" t="s">
        <v>33</v>
      </c>
      <c r="AX1122" s="13" t="s">
        <v>78</v>
      </c>
      <c r="AY1122" s="258" t="s">
        <v>145</v>
      </c>
    </row>
    <row r="1123" s="14" customFormat="1">
      <c r="B1123" s="259"/>
      <c r="C1123" s="260"/>
      <c r="D1123" s="235" t="s">
        <v>157</v>
      </c>
      <c r="E1123" s="261" t="s">
        <v>1</v>
      </c>
      <c r="F1123" s="262" t="s">
        <v>161</v>
      </c>
      <c r="G1123" s="260"/>
      <c r="H1123" s="263">
        <v>252.38200000000001</v>
      </c>
      <c r="I1123" s="264"/>
      <c r="J1123" s="260"/>
      <c r="K1123" s="260"/>
      <c r="L1123" s="265"/>
      <c r="M1123" s="266"/>
      <c r="N1123" s="267"/>
      <c r="O1123" s="267"/>
      <c r="P1123" s="267"/>
      <c r="Q1123" s="267"/>
      <c r="R1123" s="267"/>
      <c r="S1123" s="267"/>
      <c r="T1123" s="268"/>
      <c r="AT1123" s="269" t="s">
        <v>157</v>
      </c>
      <c r="AU1123" s="269" t="s">
        <v>87</v>
      </c>
      <c r="AV1123" s="14" t="s">
        <v>153</v>
      </c>
      <c r="AW1123" s="14" t="s">
        <v>33</v>
      </c>
      <c r="AX1123" s="14" t="s">
        <v>8</v>
      </c>
      <c r="AY1123" s="269" t="s">
        <v>145</v>
      </c>
    </row>
    <row r="1124" s="11" customFormat="1" ht="25.92" customHeight="1">
      <c r="B1124" s="206"/>
      <c r="C1124" s="207"/>
      <c r="D1124" s="208" t="s">
        <v>77</v>
      </c>
      <c r="E1124" s="209" t="s">
        <v>998</v>
      </c>
      <c r="F1124" s="209" t="s">
        <v>999</v>
      </c>
      <c r="G1124" s="207"/>
      <c r="H1124" s="207"/>
      <c r="I1124" s="210"/>
      <c r="J1124" s="211">
        <f>BK1124</f>
        <v>0</v>
      </c>
      <c r="K1124" s="207"/>
      <c r="L1124" s="212"/>
      <c r="M1124" s="213"/>
      <c r="N1124" s="214"/>
      <c r="O1124" s="214"/>
      <c r="P1124" s="215">
        <f>SUM(P1125:P1134)</f>
        <v>0</v>
      </c>
      <c r="Q1124" s="214"/>
      <c r="R1124" s="215">
        <f>SUM(R1125:R1134)</f>
        <v>0</v>
      </c>
      <c r="S1124" s="214"/>
      <c r="T1124" s="216">
        <f>SUM(T1125:T1134)</f>
        <v>0</v>
      </c>
      <c r="AR1124" s="217" t="s">
        <v>153</v>
      </c>
      <c r="AT1124" s="218" t="s">
        <v>77</v>
      </c>
      <c r="AU1124" s="218" t="s">
        <v>78</v>
      </c>
      <c r="AY1124" s="217" t="s">
        <v>145</v>
      </c>
      <c r="BK1124" s="219">
        <f>SUM(BK1125:BK1134)</f>
        <v>0</v>
      </c>
    </row>
    <row r="1125" s="1" customFormat="1" ht="24" customHeight="1">
      <c r="B1125" s="37"/>
      <c r="C1125" s="222" t="s">
        <v>1000</v>
      </c>
      <c r="D1125" s="222" t="s">
        <v>148</v>
      </c>
      <c r="E1125" s="223" t="s">
        <v>1001</v>
      </c>
      <c r="F1125" s="224" t="s">
        <v>1002</v>
      </c>
      <c r="G1125" s="225" t="s">
        <v>1</v>
      </c>
      <c r="H1125" s="226">
        <v>0</v>
      </c>
      <c r="I1125" s="227"/>
      <c r="J1125" s="228">
        <f>ROUND(I1125*H1125,0)</f>
        <v>0</v>
      </c>
      <c r="K1125" s="224" t="s">
        <v>1</v>
      </c>
      <c r="L1125" s="42"/>
      <c r="M1125" s="229" t="s">
        <v>1</v>
      </c>
      <c r="N1125" s="230" t="s">
        <v>43</v>
      </c>
      <c r="O1125" s="85"/>
      <c r="P1125" s="231">
        <f>O1125*H1125</f>
        <v>0</v>
      </c>
      <c r="Q1125" s="231">
        <v>0</v>
      </c>
      <c r="R1125" s="231">
        <f>Q1125*H1125</f>
        <v>0</v>
      </c>
      <c r="S1125" s="231">
        <v>0</v>
      </c>
      <c r="T1125" s="232">
        <f>S1125*H1125</f>
        <v>0</v>
      </c>
      <c r="AR1125" s="233" t="s">
        <v>1003</v>
      </c>
      <c r="AT1125" s="233" t="s">
        <v>148</v>
      </c>
      <c r="AU1125" s="233" t="s">
        <v>8</v>
      </c>
      <c r="AY1125" s="16" t="s">
        <v>145</v>
      </c>
      <c r="BE1125" s="234">
        <f>IF(N1125="základní",J1125,0)</f>
        <v>0</v>
      </c>
      <c r="BF1125" s="234">
        <f>IF(N1125="snížená",J1125,0)</f>
        <v>0</v>
      </c>
      <c r="BG1125" s="234">
        <f>IF(N1125="zákl. přenesená",J1125,0)</f>
        <v>0</v>
      </c>
      <c r="BH1125" s="234">
        <f>IF(N1125="sníž. přenesená",J1125,0)</f>
        <v>0</v>
      </c>
      <c r="BI1125" s="234">
        <f>IF(N1125="nulová",J1125,0)</f>
        <v>0</v>
      </c>
      <c r="BJ1125" s="16" t="s">
        <v>8</v>
      </c>
      <c r="BK1125" s="234">
        <f>ROUND(I1125*H1125,0)</f>
        <v>0</v>
      </c>
      <c r="BL1125" s="16" t="s">
        <v>1003</v>
      </c>
      <c r="BM1125" s="233" t="s">
        <v>1004</v>
      </c>
    </row>
    <row r="1126" s="1" customFormat="1">
      <c r="B1126" s="37"/>
      <c r="C1126" s="38"/>
      <c r="D1126" s="235" t="s">
        <v>155</v>
      </c>
      <c r="E1126" s="38"/>
      <c r="F1126" s="236" t="s">
        <v>1002</v>
      </c>
      <c r="G1126" s="38"/>
      <c r="H1126" s="38"/>
      <c r="I1126" s="138"/>
      <c r="J1126" s="38"/>
      <c r="K1126" s="38"/>
      <c r="L1126" s="42"/>
      <c r="M1126" s="237"/>
      <c r="N1126" s="85"/>
      <c r="O1126" s="85"/>
      <c r="P1126" s="85"/>
      <c r="Q1126" s="85"/>
      <c r="R1126" s="85"/>
      <c r="S1126" s="85"/>
      <c r="T1126" s="86"/>
      <c r="AT1126" s="16" t="s">
        <v>155</v>
      </c>
      <c r="AU1126" s="16" t="s">
        <v>8</v>
      </c>
    </row>
    <row r="1127" s="1" customFormat="1" ht="36" customHeight="1">
      <c r="B1127" s="37"/>
      <c r="C1127" s="222" t="s">
        <v>1005</v>
      </c>
      <c r="D1127" s="222" t="s">
        <v>148</v>
      </c>
      <c r="E1127" s="223" t="s">
        <v>1006</v>
      </c>
      <c r="F1127" s="224" t="s">
        <v>1007</v>
      </c>
      <c r="G1127" s="225" t="s">
        <v>1</v>
      </c>
      <c r="H1127" s="226">
        <v>0</v>
      </c>
      <c r="I1127" s="227"/>
      <c r="J1127" s="228">
        <f>ROUND(I1127*H1127,0)</f>
        <v>0</v>
      </c>
      <c r="K1127" s="224" t="s">
        <v>1</v>
      </c>
      <c r="L1127" s="42"/>
      <c r="M1127" s="229" t="s">
        <v>1</v>
      </c>
      <c r="N1127" s="230" t="s">
        <v>43</v>
      </c>
      <c r="O1127" s="85"/>
      <c r="P1127" s="231">
        <f>O1127*H1127</f>
        <v>0</v>
      </c>
      <c r="Q1127" s="231">
        <v>0</v>
      </c>
      <c r="R1127" s="231">
        <f>Q1127*H1127</f>
        <v>0</v>
      </c>
      <c r="S1127" s="231">
        <v>0</v>
      </c>
      <c r="T1127" s="232">
        <f>S1127*H1127</f>
        <v>0</v>
      </c>
      <c r="AR1127" s="233" t="s">
        <v>1003</v>
      </c>
      <c r="AT1127" s="233" t="s">
        <v>148</v>
      </c>
      <c r="AU1127" s="233" t="s">
        <v>8</v>
      </c>
      <c r="AY1127" s="16" t="s">
        <v>145</v>
      </c>
      <c r="BE1127" s="234">
        <f>IF(N1127="základní",J1127,0)</f>
        <v>0</v>
      </c>
      <c r="BF1127" s="234">
        <f>IF(N1127="snížená",J1127,0)</f>
        <v>0</v>
      </c>
      <c r="BG1127" s="234">
        <f>IF(N1127="zákl. přenesená",J1127,0)</f>
        <v>0</v>
      </c>
      <c r="BH1127" s="234">
        <f>IF(N1127="sníž. přenesená",J1127,0)</f>
        <v>0</v>
      </c>
      <c r="BI1127" s="234">
        <f>IF(N1127="nulová",J1127,0)</f>
        <v>0</v>
      </c>
      <c r="BJ1127" s="16" t="s">
        <v>8</v>
      </c>
      <c r="BK1127" s="234">
        <f>ROUND(I1127*H1127,0)</f>
        <v>0</v>
      </c>
      <c r="BL1127" s="16" t="s">
        <v>1003</v>
      </c>
      <c r="BM1127" s="233" t="s">
        <v>1008</v>
      </c>
    </row>
    <row r="1128" s="1" customFormat="1">
      <c r="B1128" s="37"/>
      <c r="C1128" s="38"/>
      <c r="D1128" s="235" t="s">
        <v>155</v>
      </c>
      <c r="E1128" s="38"/>
      <c r="F1128" s="236" t="s">
        <v>1009</v>
      </c>
      <c r="G1128" s="38"/>
      <c r="H1128" s="38"/>
      <c r="I1128" s="138"/>
      <c r="J1128" s="38"/>
      <c r="K1128" s="38"/>
      <c r="L1128" s="42"/>
      <c r="M1128" s="237"/>
      <c r="N1128" s="85"/>
      <c r="O1128" s="85"/>
      <c r="P1128" s="85"/>
      <c r="Q1128" s="85"/>
      <c r="R1128" s="85"/>
      <c r="S1128" s="85"/>
      <c r="T1128" s="86"/>
      <c r="AT1128" s="16" t="s">
        <v>155</v>
      </c>
      <c r="AU1128" s="16" t="s">
        <v>8</v>
      </c>
    </row>
    <row r="1129" s="1" customFormat="1" ht="48" customHeight="1">
      <c r="B1129" s="37"/>
      <c r="C1129" s="222" t="s">
        <v>1010</v>
      </c>
      <c r="D1129" s="222" t="s">
        <v>148</v>
      </c>
      <c r="E1129" s="223" t="s">
        <v>1011</v>
      </c>
      <c r="F1129" s="224" t="s">
        <v>1012</v>
      </c>
      <c r="G1129" s="225" t="s">
        <v>1</v>
      </c>
      <c r="H1129" s="226">
        <v>0</v>
      </c>
      <c r="I1129" s="227"/>
      <c r="J1129" s="228">
        <f>ROUND(I1129*H1129,0)</f>
        <v>0</v>
      </c>
      <c r="K1129" s="224" t="s">
        <v>1</v>
      </c>
      <c r="L1129" s="42"/>
      <c r="M1129" s="229" t="s">
        <v>1</v>
      </c>
      <c r="N1129" s="230" t="s">
        <v>43</v>
      </c>
      <c r="O1129" s="85"/>
      <c r="P1129" s="231">
        <f>O1129*H1129</f>
        <v>0</v>
      </c>
      <c r="Q1129" s="231">
        <v>0</v>
      </c>
      <c r="R1129" s="231">
        <f>Q1129*H1129</f>
        <v>0</v>
      </c>
      <c r="S1129" s="231">
        <v>0</v>
      </c>
      <c r="T1129" s="232">
        <f>S1129*H1129</f>
        <v>0</v>
      </c>
      <c r="AR1129" s="233" t="s">
        <v>1003</v>
      </c>
      <c r="AT1129" s="233" t="s">
        <v>148</v>
      </c>
      <c r="AU1129" s="233" t="s">
        <v>8</v>
      </c>
      <c r="AY1129" s="16" t="s">
        <v>145</v>
      </c>
      <c r="BE1129" s="234">
        <f>IF(N1129="základní",J1129,0)</f>
        <v>0</v>
      </c>
      <c r="BF1129" s="234">
        <f>IF(N1129="snížená",J1129,0)</f>
        <v>0</v>
      </c>
      <c r="BG1129" s="234">
        <f>IF(N1129="zákl. přenesená",J1129,0)</f>
        <v>0</v>
      </c>
      <c r="BH1129" s="234">
        <f>IF(N1129="sníž. přenesená",J1129,0)</f>
        <v>0</v>
      </c>
      <c r="BI1129" s="234">
        <f>IF(N1129="nulová",J1129,0)</f>
        <v>0</v>
      </c>
      <c r="BJ1129" s="16" t="s">
        <v>8</v>
      </c>
      <c r="BK1129" s="234">
        <f>ROUND(I1129*H1129,0)</f>
        <v>0</v>
      </c>
      <c r="BL1129" s="16" t="s">
        <v>1003</v>
      </c>
      <c r="BM1129" s="233" t="s">
        <v>1013</v>
      </c>
    </row>
    <row r="1130" s="1" customFormat="1">
      <c r="B1130" s="37"/>
      <c r="C1130" s="38"/>
      <c r="D1130" s="235" t="s">
        <v>155</v>
      </c>
      <c r="E1130" s="38"/>
      <c r="F1130" s="236" t="s">
        <v>1012</v>
      </c>
      <c r="G1130" s="38"/>
      <c r="H1130" s="38"/>
      <c r="I1130" s="138"/>
      <c r="J1130" s="38"/>
      <c r="K1130" s="38"/>
      <c r="L1130" s="42"/>
      <c r="M1130" s="237"/>
      <c r="N1130" s="85"/>
      <c r="O1130" s="85"/>
      <c r="P1130" s="85"/>
      <c r="Q1130" s="85"/>
      <c r="R1130" s="85"/>
      <c r="S1130" s="85"/>
      <c r="T1130" s="86"/>
      <c r="AT1130" s="16" t="s">
        <v>155</v>
      </c>
      <c r="AU1130" s="16" t="s">
        <v>8</v>
      </c>
    </row>
    <row r="1131" s="1" customFormat="1" ht="36" customHeight="1">
      <c r="B1131" s="37"/>
      <c r="C1131" s="222" t="s">
        <v>1014</v>
      </c>
      <c r="D1131" s="222" t="s">
        <v>148</v>
      </c>
      <c r="E1131" s="223" t="s">
        <v>1015</v>
      </c>
      <c r="F1131" s="224" t="s">
        <v>1016</v>
      </c>
      <c r="G1131" s="225" t="s">
        <v>1</v>
      </c>
      <c r="H1131" s="226">
        <v>0</v>
      </c>
      <c r="I1131" s="227"/>
      <c r="J1131" s="228">
        <f>ROUND(I1131*H1131,0)</f>
        <v>0</v>
      </c>
      <c r="K1131" s="224" t="s">
        <v>1</v>
      </c>
      <c r="L1131" s="42"/>
      <c r="M1131" s="229" t="s">
        <v>1</v>
      </c>
      <c r="N1131" s="230" t="s">
        <v>43</v>
      </c>
      <c r="O1131" s="85"/>
      <c r="P1131" s="231">
        <f>O1131*H1131</f>
        <v>0</v>
      </c>
      <c r="Q1131" s="231">
        <v>0</v>
      </c>
      <c r="R1131" s="231">
        <f>Q1131*H1131</f>
        <v>0</v>
      </c>
      <c r="S1131" s="231">
        <v>0</v>
      </c>
      <c r="T1131" s="232">
        <f>S1131*H1131</f>
        <v>0</v>
      </c>
      <c r="AR1131" s="233" t="s">
        <v>1003</v>
      </c>
      <c r="AT1131" s="233" t="s">
        <v>148</v>
      </c>
      <c r="AU1131" s="233" t="s">
        <v>8</v>
      </c>
      <c r="AY1131" s="16" t="s">
        <v>145</v>
      </c>
      <c r="BE1131" s="234">
        <f>IF(N1131="základní",J1131,0)</f>
        <v>0</v>
      </c>
      <c r="BF1131" s="234">
        <f>IF(N1131="snížená",J1131,0)</f>
        <v>0</v>
      </c>
      <c r="BG1131" s="234">
        <f>IF(N1131="zákl. přenesená",J1131,0)</f>
        <v>0</v>
      </c>
      <c r="BH1131" s="234">
        <f>IF(N1131="sníž. přenesená",J1131,0)</f>
        <v>0</v>
      </c>
      <c r="BI1131" s="234">
        <f>IF(N1131="nulová",J1131,0)</f>
        <v>0</v>
      </c>
      <c r="BJ1131" s="16" t="s">
        <v>8</v>
      </c>
      <c r="BK1131" s="234">
        <f>ROUND(I1131*H1131,0)</f>
        <v>0</v>
      </c>
      <c r="BL1131" s="16" t="s">
        <v>1003</v>
      </c>
      <c r="BM1131" s="233" t="s">
        <v>1017</v>
      </c>
    </row>
    <row r="1132" s="1" customFormat="1">
      <c r="B1132" s="37"/>
      <c r="C1132" s="38"/>
      <c r="D1132" s="235" t="s">
        <v>155</v>
      </c>
      <c r="E1132" s="38"/>
      <c r="F1132" s="236" t="s">
        <v>1018</v>
      </c>
      <c r="G1132" s="38"/>
      <c r="H1132" s="38"/>
      <c r="I1132" s="138"/>
      <c r="J1132" s="38"/>
      <c r="K1132" s="38"/>
      <c r="L1132" s="42"/>
      <c r="M1132" s="237"/>
      <c r="N1132" s="85"/>
      <c r="O1132" s="85"/>
      <c r="P1132" s="85"/>
      <c r="Q1132" s="85"/>
      <c r="R1132" s="85"/>
      <c r="S1132" s="85"/>
      <c r="T1132" s="86"/>
      <c r="AT1132" s="16" t="s">
        <v>155</v>
      </c>
      <c r="AU1132" s="16" t="s">
        <v>8</v>
      </c>
    </row>
    <row r="1133" s="1" customFormat="1" ht="60" customHeight="1">
      <c r="B1133" s="37"/>
      <c r="C1133" s="222" t="s">
        <v>1019</v>
      </c>
      <c r="D1133" s="222" t="s">
        <v>148</v>
      </c>
      <c r="E1133" s="223" t="s">
        <v>1020</v>
      </c>
      <c r="F1133" s="224" t="s">
        <v>1021</v>
      </c>
      <c r="G1133" s="225" t="s">
        <v>1</v>
      </c>
      <c r="H1133" s="226">
        <v>0</v>
      </c>
      <c r="I1133" s="227"/>
      <c r="J1133" s="228">
        <f>ROUND(I1133*H1133,0)</f>
        <v>0</v>
      </c>
      <c r="K1133" s="224" t="s">
        <v>1</v>
      </c>
      <c r="L1133" s="42"/>
      <c r="M1133" s="229" t="s">
        <v>1</v>
      </c>
      <c r="N1133" s="230" t="s">
        <v>43</v>
      </c>
      <c r="O1133" s="85"/>
      <c r="P1133" s="231">
        <f>O1133*H1133</f>
        <v>0</v>
      </c>
      <c r="Q1133" s="231">
        <v>0</v>
      </c>
      <c r="R1133" s="231">
        <f>Q1133*H1133</f>
        <v>0</v>
      </c>
      <c r="S1133" s="231">
        <v>0</v>
      </c>
      <c r="T1133" s="232">
        <f>S1133*H1133</f>
        <v>0</v>
      </c>
      <c r="AR1133" s="233" t="s">
        <v>1003</v>
      </c>
      <c r="AT1133" s="233" t="s">
        <v>148</v>
      </c>
      <c r="AU1133" s="233" t="s">
        <v>8</v>
      </c>
      <c r="AY1133" s="16" t="s">
        <v>145</v>
      </c>
      <c r="BE1133" s="234">
        <f>IF(N1133="základní",J1133,0)</f>
        <v>0</v>
      </c>
      <c r="BF1133" s="234">
        <f>IF(N1133="snížená",J1133,0)</f>
        <v>0</v>
      </c>
      <c r="BG1133" s="234">
        <f>IF(N1133="zákl. přenesená",J1133,0)</f>
        <v>0</v>
      </c>
      <c r="BH1133" s="234">
        <f>IF(N1133="sníž. přenesená",J1133,0)</f>
        <v>0</v>
      </c>
      <c r="BI1133" s="234">
        <f>IF(N1133="nulová",J1133,0)</f>
        <v>0</v>
      </c>
      <c r="BJ1133" s="16" t="s">
        <v>8</v>
      </c>
      <c r="BK1133" s="234">
        <f>ROUND(I1133*H1133,0)</f>
        <v>0</v>
      </c>
      <c r="BL1133" s="16" t="s">
        <v>1003</v>
      </c>
      <c r="BM1133" s="233" t="s">
        <v>1022</v>
      </c>
    </row>
    <row r="1134" s="1" customFormat="1">
      <c r="B1134" s="37"/>
      <c r="C1134" s="38"/>
      <c r="D1134" s="235" t="s">
        <v>155</v>
      </c>
      <c r="E1134" s="38"/>
      <c r="F1134" s="236" t="s">
        <v>1023</v>
      </c>
      <c r="G1134" s="38"/>
      <c r="H1134" s="38"/>
      <c r="I1134" s="138"/>
      <c r="J1134" s="38"/>
      <c r="K1134" s="38"/>
      <c r="L1134" s="42"/>
      <c r="M1134" s="281"/>
      <c r="N1134" s="282"/>
      <c r="O1134" s="282"/>
      <c r="P1134" s="282"/>
      <c r="Q1134" s="282"/>
      <c r="R1134" s="282"/>
      <c r="S1134" s="282"/>
      <c r="T1134" s="283"/>
      <c r="AT1134" s="16" t="s">
        <v>155</v>
      </c>
      <c r="AU1134" s="16" t="s">
        <v>8</v>
      </c>
    </row>
    <row r="1135" s="1" customFormat="1" ht="6.96" customHeight="1">
      <c r="B1135" s="60"/>
      <c r="C1135" s="61"/>
      <c r="D1135" s="61"/>
      <c r="E1135" s="61"/>
      <c r="F1135" s="61"/>
      <c r="G1135" s="61"/>
      <c r="H1135" s="61"/>
      <c r="I1135" s="172"/>
      <c r="J1135" s="61"/>
      <c r="K1135" s="61"/>
      <c r="L1135" s="42"/>
    </row>
  </sheetData>
  <sheetProtection sheet="1" autoFilter="0" formatColumns="0" formatRows="0" objects="1" scenarios="1" spinCount="100000" saltValue="fuRu687lzy2sdldYqEdxsB3oE3o+j9G5/j84ayErFuDofRJF5IUWEVasrUis1yA63JqXgnuJvrZ8ZWcIz79zsg==" hashValue="vC4qahK4miTlbFC3B+NtSjedilsEfvE8HVZKSIowVDwXElk/1N/bvAJuB/eXyS2+Baz3rHUxbaZBUHhBiQAE9g==" algorithmName="SHA-512" password="CC35"/>
  <autoFilter ref="C134:K1134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87</v>
      </c>
    </row>
    <row r="4" ht="24.96" customHeight="1">
      <c r="B4" s="19"/>
      <c r="D4" s="134" t="s">
        <v>103</v>
      </c>
      <c r="L4" s="19"/>
      <c r="M4" s="135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17</v>
      </c>
      <c r="L6" s="19"/>
    </row>
    <row r="7" ht="16.5" customHeight="1">
      <c r="B7" s="19"/>
      <c r="E7" s="137" t="str">
        <f>'Rekapitulace stavby'!K6</f>
        <v>Rozvoj a posílení aktivit komunitního centra Unitaria – Hašplův sál (E.3.a), Karlova 8, Anenská 5, Praha 1</v>
      </c>
      <c r="F7" s="136"/>
      <c r="G7" s="136"/>
      <c r="H7" s="136"/>
      <c r="L7" s="19"/>
    </row>
    <row r="8" s="1" customFormat="1" ht="12" customHeight="1">
      <c r="B8" s="42"/>
      <c r="D8" s="136" t="s">
        <v>104</v>
      </c>
      <c r="I8" s="138"/>
      <c r="L8" s="42"/>
    </row>
    <row r="9" s="1" customFormat="1" ht="36.96" customHeight="1">
      <c r="B9" s="42"/>
      <c r="E9" s="139" t="s">
        <v>1024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19</v>
      </c>
      <c r="F11" s="140" t="s">
        <v>1</v>
      </c>
      <c r="I11" s="141" t="s">
        <v>20</v>
      </c>
      <c r="J11" s="140" t="s">
        <v>1</v>
      </c>
      <c r="L11" s="42"/>
    </row>
    <row r="12" s="1" customFormat="1" ht="12" customHeight="1">
      <c r="B12" s="42"/>
      <c r="D12" s="136" t="s">
        <v>21</v>
      </c>
      <c r="F12" s="140" t="s">
        <v>22</v>
      </c>
      <c r="I12" s="141" t="s">
        <v>23</v>
      </c>
      <c r="J12" s="142" t="str">
        <f>'Rekapitulace stavby'!AN8</f>
        <v>5.4.2019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25</v>
      </c>
      <c r="I14" s="141" t="s">
        <v>26</v>
      </c>
      <c r="J14" s="140" t="s">
        <v>1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29</v>
      </c>
      <c r="I17" s="14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31</v>
      </c>
      <c r="I20" s="141" t="s">
        <v>26</v>
      </c>
      <c r="J20" s="140" t="s">
        <v>1</v>
      </c>
      <c r="L20" s="42"/>
    </row>
    <row r="21" s="1" customFormat="1" ht="18" customHeight="1">
      <c r="B21" s="42"/>
      <c r="E21" s="140" t="s">
        <v>32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1" t="s">
        <v>26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36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ROUND(J125, 0)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ROUND((SUM(BE125:BE263)),  0)</f>
        <v>0</v>
      </c>
      <c r="I33" s="153">
        <v>0.20999999999999999</v>
      </c>
      <c r="J33" s="152">
        <f>ROUND(((SUM(BE125:BE263))*I33),  0)</f>
        <v>0</v>
      </c>
      <c r="L33" s="42"/>
    </row>
    <row r="34" s="1" customFormat="1" ht="14.4" customHeight="1">
      <c r="B34" s="42"/>
      <c r="E34" s="136" t="s">
        <v>44</v>
      </c>
      <c r="F34" s="152">
        <f>ROUND((SUM(BF125:BF263)),  0)</f>
        <v>0</v>
      </c>
      <c r="I34" s="153">
        <v>0.14999999999999999</v>
      </c>
      <c r="J34" s="152">
        <f>ROUND(((SUM(BF125:BF263))*I34),  0)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ROUND((SUM(BG125:BG263)),  0)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ROUND((SUM(BH125:BH263)),  0)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ROUND((SUM(BI125:BI263)),  0)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106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17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Rozvoj a posílení aktivit komunitního centra Unitaria – Hašplův sál (E.3.a), Karlova 8, Anenská 5, Praha 1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104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002 - Zdravotně technické instalace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21</v>
      </c>
      <c r="D89" s="38"/>
      <c r="E89" s="38"/>
      <c r="F89" s="26" t="str">
        <f>F12</f>
        <v>Praha 1</v>
      </c>
      <c r="G89" s="38"/>
      <c r="H89" s="38"/>
      <c r="I89" s="141" t="s">
        <v>23</v>
      </c>
      <c r="J89" s="73" t="str">
        <f>IF(J12="","",J12)</f>
        <v>5.4.2019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25</v>
      </c>
      <c r="D91" s="38"/>
      <c r="E91" s="38"/>
      <c r="F91" s="26" t="str">
        <f>E15</f>
        <v>Náboženská Společnost Českých Unitářů</v>
      </c>
      <c r="G91" s="38"/>
      <c r="H91" s="38"/>
      <c r="I91" s="141" t="s">
        <v>31</v>
      </c>
      <c r="J91" s="35" t="str">
        <f>E21</f>
        <v>MCA atelier s.r.o.</v>
      </c>
      <c r="K91" s="38"/>
      <c r="L91" s="42"/>
    </row>
    <row r="92" s="1" customFormat="1" ht="15.15" customHeight="1">
      <c r="B92" s="37"/>
      <c r="C92" s="31" t="s">
        <v>29</v>
      </c>
      <c r="D92" s="38"/>
      <c r="E92" s="38"/>
      <c r="F92" s="26" t="str">
        <f>IF(E18="","",E18)</f>
        <v>Vyplň údaj</v>
      </c>
      <c r="G92" s="38"/>
      <c r="H92" s="38"/>
      <c r="I92" s="141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107</v>
      </c>
      <c r="D94" s="178"/>
      <c r="E94" s="178"/>
      <c r="F94" s="178"/>
      <c r="G94" s="178"/>
      <c r="H94" s="178"/>
      <c r="I94" s="179"/>
      <c r="J94" s="180" t="s">
        <v>108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109</v>
      </c>
      <c r="D96" s="38"/>
      <c r="E96" s="38"/>
      <c r="F96" s="38"/>
      <c r="G96" s="38"/>
      <c r="H96" s="38"/>
      <c r="I96" s="138"/>
      <c r="J96" s="104">
        <f>J125</f>
        <v>0</v>
      </c>
      <c r="K96" s="38"/>
      <c r="L96" s="42"/>
      <c r="AU96" s="16" t="s">
        <v>110</v>
      </c>
    </row>
    <row r="97" s="8" customFormat="1" ht="24.96" customHeight="1">
      <c r="B97" s="182"/>
      <c r="C97" s="183"/>
      <c r="D97" s="184" t="s">
        <v>111</v>
      </c>
      <c r="E97" s="185"/>
      <c r="F97" s="185"/>
      <c r="G97" s="185"/>
      <c r="H97" s="185"/>
      <c r="I97" s="186"/>
      <c r="J97" s="187">
        <f>J126</f>
        <v>0</v>
      </c>
      <c r="K97" s="183"/>
      <c r="L97" s="188"/>
    </row>
    <row r="98" s="9" customFormat="1" ht="19.92" customHeight="1">
      <c r="B98" s="189"/>
      <c r="C98" s="190"/>
      <c r="D98" s="191" t="s">
        <v>115</v>
      </c>
      <c r="E98" s="192"/>
      <c r="F98" s="192"/>
      <c r="G98" s="192"/>
      <c r="H98" s="192"/>
      <c r="I98" s="193"/>
      <c r="J98" s="194">
        <f>J127</f>
        <v>0</v>
      </c>
      <c r="K98" s="190"/>
      <c r="L98" s="195"/>
    </row>
    <row r="99" s="8" customFormat="1" ht="24.96" customHeight="1">
      <c r="B99" s="182"/>
      <c r="C99" s="183"/>
      <c r="D99" s="184" t="s">
        <v>117</v>
      </c>
      <c r="E99" s="185"/>
      <c r="F99" s="185"/>
      <c r="G99" s="185"/>
      <c r="H99" s="185"/>
      <c r="I99" s="186"/>
      <c r="J99" s="187">
        <f>J137</f>
        <v>0</v>
      </c>
      <c r="K99" s="183"/>
      <c r="L99" s="188"/>
    </row>
    <row r="100" s="9" customFormat="1" ht="19.92" customHeight="1">
      <c r="B100" s="189"/>
      <c r="C100" s="190"/>
      <c r="D100" s="191" t="s">
        <v>1025</v>
      </c>
      <c r="E100" s="192"/>
      <c r="F100" s="192"/>
      <c r="G100" s="192"/>
      <c r="H100" s="192"/>
      <c r="I100" s="193"/>
      <c r="J100" s="194">
        <f>J138</f>
        <v>0</v>
      </c>
      <c r="K100" s="190"/>
      <c r="L100" s="195"/>
    </row>
    <row r="101" s="9" customFormat="1" ht="19.92" customHeight="1">
      <c r="B101" s="189"/>
      <c r="C101" s="190"/>
      <c r="D101" s="191" t="s">
        <v>1026</v>
      </c>
      <c r="E101" s="192"/>
      <c r="F101" s="192"/>
      <c r="G101" s="192"/>
      <c r="H101" s="192"/>
      <c r="I101" s="193"/>
      <c r="J101" s="194">
        <f>J159</f>
        <v>0</v>
      </c>
      <c r="K101" s="190"/>
      <c r="L101" s="195"/>
    </row>
    <row r="102" s="9" customFormat="1" ht="19.92" customHeight="1">
      <c r="B102" s="189"/>
      <c r="C102" s="190"/>
      <c r="D102" s="191" t="s">
        <v>1027</v>
      </c>
      <c r="E102" s="192"/>
      <c r="F102" s="192"/>
      <c r="G102" s="192"/>
      <c r="H102" s="192"/>
      <c r="I102" s="193"/>
      <c r="J102" s="194">
        <f>J188</f>
        <v>0</v>
      </c>
      <c r="K102" s="190"/>
      <c r="L102" s="195"/>
    </row>
    <row r="103" s="9" customFormat="1" ht="19.92" customHeight="1">
      <c r="B103" s="189"/>
      <c r="C103" s="190"/>
      <c r="D103" s="191" t="s">
        <v>1028</v>
      </c>
      <c r="E103" s="192"/>
      <c r="F103" s="192"/>
      <c r="G103" s="192"/>
      <c r="H103" s="192"/>
      <c r="I103" s="193"/>
      <c r="J103" s="194">
        <f>J241</f>
        <v>0</v>
      </c>
      <c r="K103" s="190"/>
      <c r="L103" s="195"/>
    </row>
    <row r="104" s="8" customFormat="1" ht="24.96" customHeight="1">
      <c r="B104" s="182"/>
      <c r="C104" s="183"/>
      <c r="D104" s="184" t="s">
        <v>1029</v>
      </c>
      <c r="E104" s="185"/>
      <c r="F104" s="185"/>
      <c r="G104" s="185"/>
      <c r="H104" s="185"/>
      <c r="I104" s="186"/>
      <c r="J104" s="187">
        <f>J248</f>
        <v>0</v>
      </c>
      <c r="K104" s="183"/>
      <c r="L104" s="188"/>
    </row>
    <row r="105" s="8" customFormat="1" ht="24.96" customHeight="1">
      <c r="B105" s="182"/>
      <c r="C105" s="183"/>
      <c r="D105" s="184" t="s">
        <v>129</v>
      </c>
      <c r="E105" s="185"/>
      <c r="F105" s="185"/>
      <c r="G105" s="185"/>
      <c r="H105" s="185"/>
      <c r="I105" s="186"/>
      <c r="J105" s="187">
        <f>J253</f>
        <v>0</v>
      </c>
      <c r="K105" s="183"/>
      <c r="L105" s="188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72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75"/>
      <c r="J111" s="63"/>
      <c r="K111" s="63"/>
      <c r="L111" s="42"/>
    </row>
    <row r="112" s="1" customFormat="1" ht="24.96" customHeight="1">
      <c r="B112" s="37"/>
      <c r="C112" s="22" t="s">
        <v>130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2" customHeight="1">
      <c r="B114" s="37"/>
      <c r="C114" s="31" t="s">
        <v>17</v>
      </c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6.5" customHeight="1">
      <c r="B115" s="37"/>
      <c r="C115" s="38"/>
      <c r="D115" s="38"/>
      <c r="E115" s="176" t="str">
        <f>E7</f>
        <v>Rozvoj a posílení aktivit komunitního centra Unitaria – Hašplův sál (E.3.a), Karlova 8, Anenská 5, Praha 1</v>
      </c>
      <c r="F115" s="31"/>
      <c r="G115" s="31"/>
      <c r="H115" s="31"/>
      <c r="I115" s="138"/>
      <c r="J115" s="38"/>
      <c r="K115" s="38"/>
      <c r="L115" s="42"/>
    </row>
    <row r="116" s="1" customFormat="1" ht="12" customHeight="1">
      <c r="B116" s="37"/>
      <c r="C116" s="31" t="s">
        <v>104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E9</f>
        <v>002 - Zdravotně technické instalace</v>
      </c>
      <c r="F117" s="38"/>
      <c r="G117" s="38"/>
      <c r="H117" s="38"/>
      <c r="I117" s="13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2" customHeight="1">
      <c r="B119" s="37"/>
      <c r="C119" s="31" t="s">
        <v>21</v>
      </c>
      <c r="D119" s="38"/>
      <c r="E119" s="38"/>
      <c r="F119" s="26" t="str">
        <f>F12</f>
        <v>Praha 1</v>
      </c>
      <c r="G119" s="38"/>
      <c r="H119" s="38"/>
      <c r="I119" s="141" t="s">
        <v>23</v>
      </c>
      <c r="J119" s="73" t="str">
        <f>IF(J12="","",J12)</f>
        <v>5.4.2019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15.15" customHeight="1">
      <c r="B121" s="37"/>
      <c r="C121" s="31" t="s">
        <v>25</v>
      </c>
      <c r="D121" s="38"/>
      <c r="E121" s="38"/>
      <c r="F121" s="26" t="str">
        <f>E15</f>
        <v>Náboženská Společnost Českých Unitářů</v>
      </c>
      <c r="G121" s="38"/>
      <c r="H121" s="38"/>
      <c r="I121" s="141" t="s">
        <v>31</v>
      </c>
      <c r="J121" s="35" t="str">
        <f>E21</f>
        <v>MCA atelier s.r.o.</v>
      </c>
      <c r="K121" s="38"/>
      <c r="L121" s="42"/>
    </row>
    <row r="122" s="1" customFormat="1" ht="15.15" customHeight="1">
      <c r="B122" s="37"/>
      <c r="C122" s="31" t="s">
        <v>29</v>
      </c>
      <c r="D122" s="38"/>
      <c r="E122" s="38"/>
      <c r="F122" s="26" t="str">
        <f>IF(E18="","",E18)</f>
        <v>Vyplň údaj</v>
      </c>
      <c r="G122" s="38"/>
      <c r="H122" s="38"/>
      <c r="I122" s="141" t="s">
        <v>34</v>
      </c>
      <c r="J122" s="35" t="str">
        <f>E24</f>
        <v xml:space="preserve"> 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42"/>
    </row>
    <row r="124" s="10" customFormat="1" ht="29.28" customHeight="1">
      <c r="B124" s="196"/>
      <c r="C124" s="197" t="s">
        <v>131</v>
      </c>
      <c r="D124" s="198" t="s">
        <v>63</v>
      </c>
      <c r="E124" s="198" t="s">
        <v>59</v>
      </c>
      <c r="F124" s="198" t="s">
        <v>60</v>
      </c>
      <c r="G124" s="198" t="s">
        <v>132</v>
      </c>
      <c r="H124" s="198" t="s">
        <v>133</v>
      </c>
      <c r="I124" s="199" t="s">
        <v>134</v>
      </c>
      <c r="J124" s="198" t="s">
        <v>108</v>
      </c>
      <c r="K124" s="200" t="s">
        <v>135</v>
      </c>
      <c r="L124" s="201"/>
      <c r="M124" s="94" t="s">
        <v>1</v>
      </c>
      <c r="N124" s="95" t="s">
        <v>42</v>
      </c>
      <c r="O124" s="95" t="s">
        <v>136</v>
      </c>
      <c r="P124" s="95" t="s">
        <v>137</v>
      </c>
      <c r="Q124" s="95" t="s">
        <v>138</v>
      </c>
      <c r="R124" s="95" t="s">
        <v>139</v>
      </c>
      <c r="S124" s="95" t="s">
        <v>140</v>
      </c>
      <c r="T124" s="96" t="s">
        <v>141</v>
      </c>
    </row>
    <row r="125" s="1" customFormat="1" ht="22.8" customHeight="1">
      <c r="B125" s="37"/>
      <c r="C125" s="101" t="s">
        <v>142</v>
      </c>
      <c r="D125" s="38"/>
      <c r="E125" s="38"/>
      <c r="F125" s="38"/>
      <c r="G125" s="38"/>
      <c r="H125" s="38"/>
      <c r="I125" s="138"/>
      <c r="J125" s="202">
        <f>BK125</f>
        <v>0</v>
      </c>
      <c r="K125" s="38"/>
      <c r="L125" s="42"/>
      <c r="M125" s="97"/>
      <c r="N125" s="98"/>
      <c r="O125" s="98"/>
      <c r="P125" s="203">
        <f>P126+P137+P248+P253</f>
        <v>0</v>
      </c>
      <c r="Q125" s="98"/>
      <c r="R125" s="203">
        <f>R126+R137+R248+R253</f>
        <v>0.28548999999999997</v>
      </c>
      <c r="S125" s="98"/>
      <c r="T125" s="204">
        <f>T126+T137+T248+T253</f>
        <v>0.068589999999999998</v>
      </c>
      <c r="AT125" s="16" t="s">
        <v>77</v>
      </c>
      <c r="AU125" s="16" t="s">
        <v>110</v>
      </c>
      <c r="BK125" s="205">
        <f>BK126+BK137+BK248+BK253</f>
        <v>0</v>
      </c>
    </row>
    <row r="126" s="11" customFormat="1" ht="25.92" customHeight="1">
      <c r="B126" s="206"/>
      <c r="C126" s="207"/>
      <c r="D126" s="208" t="s">
        <v>77</v>
      </c>
      <c r="E126" s="209" t="s">
        <v>143</v>
      </c>
      <c r="F126" s="209" t="s">
        <v>144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P127</f>
        <v>0</v>
      </c>
      <c r="Q126" s="214"/>
      <c r="R126" s="215">
        <f>R127</f>
        <v>0</v>
      </c>
      <c r="S126" s="214"/>
      <c r="T126" s="216">
        <f>T127</f>
        <v>0</v>
      </c>
      <c r="AR126" s="217" t="s">
        <v>8</v>
      </c>
      <c r="AT126" s="218" t="s">
        <v>77</v>
      </c>
      <c r="AU126" s="218" t="s">
        <v>78</v>
      </c>
      <c r="AY126" s="217" t="s">
        <v>145</v>
      </c>
      <c r="BK126" s="219">
        <f>BK127</f>
        <v>0</v>
      </c>
    </row>
    <row r="127" s="11" customFormat="1" ht="22.8" customHeight="1">
      <c r="B127" s="206"/>
      <c r="C127" s="207"/>
      <c r="D127" s="208" t="s">
        <v>77</v>
      </c>
      <c r="E127" s="220" t="s">
        <v>563</v>
      </c>
      <c r="F127" s="220" t="s">
        <v>564</v>
      </c>
      <c r="G127" s="207"/>
      <c r="H127" s="207"/>
      <c r="I127" s="210"/>
      <c r="J127" s="221">
        <f>BK127</f>
        <v>0</v>
      </c>
      <c r="K127" s="207"/>
      <c r="L127" s="212"/>
      <c r="M127" s="213"/>
      <c r="N127" s="214"/>
      <c r="O127" s="214"/>
      <c r="P127" s="215">
        <f>SUM(P128:P136)</f>
        <v>0</v>
      </c>
      <c r="Q127" s="214"/>
      <c r="R127" s="215">
        <f>SUM(R128:R136)</f>
        <v>0</v>
      </c>
      <c r="S127" s="214"/>
      <c r="T127" s="216">
        <f>SUM(T128:T136)</f>
        <v>0</v>
      </c>
      <c r="AR127" s="217" t="s">
        <v>8</v>
      </c>
      <c r="AT127" s="218" t="s">
        <v>77</v>
      </c>
      <c r="AU127" s="218" t="s">
        <v>8</v>
      </c>
      <c r="AY127" s="217" t="s">
        <v>145</v>
      </c>
      <c r="BK127" s="219">
        <f>SUM(BK128:BK136)</f>
        <v>0</v>
      </c>
    </row>
    <row r="128" s="1" customFormat="1" ht="24" customHeight="1">
      <c r="B128" s="37"/>
      <c r="C128" s="222" t="s">
        <v>8</v>
      </c>
      <c r="D128" s="222" t="s">
        <v>148</v>
      </c>
      <c r="E128" s="223" t="s">
        <v>566</v>
      </c>
      <c r="F128" s="224" t="s">
        <v>567</v>
      </c>
      <c r="G128" s="225" t="s">
        <v>342</v>
      </c>
      <c r="H128" s="226">
        <v>0.069000000000000006</v>
      </c>
      <c r="I128" s="227"/>
      <c r="J128" s="228">
        <f>ROUND(I128*H128,0)</f>
        <v>0</v>
      </c>
      <c r="K128" s="224" t="s">
        <v>152</v>
      </c>
      <c r="L128" s="42"/>
      <c r="M128" s="229" t="s">
        <v>1</v>
      </c>
      <c r="N128" s="230" t="s">
        <v>43</v>
      </c>
      <c r="O128" s="85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AR128" s="233" t="s">
        <v>153</v>
      </c>
      <c r="AT128" s="233" t="s">
        <v>148</v>
      </c>
      <c r="AU128" s="233" t="s">
        <v>87</v>
      </c>
      <c r="AY128" s="16" t="s">
        <v>145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6" t="s">
        <v>8</v>
      </c>
      <c r="BK128" s="234">
        <f>ROUND(I128*H128,0)</f>
        <v>0</v>
      </c>
      <c r="BL128" s="16" t="s">
        <v>153</v>
      </c>
      <c r="BM128" s="233" t="s">
        <v>1030</v>
      </c>
    </row>
    <row r="129" s="1" customFormat="1">
      <c r="B129" s="37"/>
      <c r="C129" s="38"/>
      <c r="D129" s="235" t="s">
        <v>155</v>
      </c>
      <c r="E129" s="38"/>
      <c r="F129" s="236" t="s">
        <v>569</v>
      </c>
      <c r="G129" s="38"/>
      <c r="H129" s="38"/>
      <c r="I129" s="138"/>
      <c r="J129" s="38"/>
      <c r="K129" s="38"/>
      <c r="L129" s="42"/>
      <c r="M129" s="237"/>
      <c r="N129" s="85"/>
      <c r="O129" s="85"/>
      <c r="P129" s="85"/>
      <c r="Q129" s="85"/>
      <c r="R129" s="85"/>
      <c r="S129" s="85"/>
      <c r="T129" s="86"/>
      <c r="AT129" s="16" t="s">
        <v>155</v>
      </c>
      <c r="AU129" s="16" t="s">
        <v>87</v>
      </c>
    </row>
    <row r="130" s="1" customFormat="1" ht="24" customHeight="1">
      <c r="B130" s="37"/>
      <c r="C130" s="222" t="s">
        <v>87</v>
      </c>
      <c r="D130" s="222" t="s">
        <v>148</v>
      </c>
      <c r="E130" s="223" t="s">
        <v>571</v>
      </c>
      <c r="F130" s="224" t="s">
        <v>572</v>
      </c>
      <c r="G130" s="225" t="s">
        <v>342</v>
      </c>
      <c r="H130" s="226">
        <v>0.069000000000000006</v>
      </c>
      <c r="I130" s="227"/>
      <c r="J130" s="228">
        <f>ROUND(I130*H130,0)</f>
        <v>0</v>
      </c>
      <c r="K130" s="224" t="s">
        <v>152</v>
      </c>
      <c r="L130" s="42"/>
      <c r="M130" s="229" t="s">
        <v>1</v>
      </c>
      <c r="N130" s="230" t="s">
        <v>43</v>
      </c>
      <c r="O130" s="85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AR130" s="233" t="s">
        <v>153</v>
      </c>
      <c r="AT130" s="233" t="s">
        <v>148</v>
      </c>
      <c r="AU130" s="233" t="s">
        <v>87</v>
      </c>
      <c r="AY130" s="16" t="s">
        <v>145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6" t="s">
        <v>8</v>
      </c>
      <c r="BK130" s="234">
        <f>ROUND(I130*H130,0)</f>
        <v>0</v>
      </c>
      <c r="BL130" s="16" t="s">
        <v>153</v>
      </c>
      <c r="BM130" s="233" t="s">
        <v>1031</v>
      </c>
    </row>
    <row r="131" s="1" customFormat="1">
      <c r="B131" s="37"/>
      <c r="C131" s="38"/>
      <c r="D131" s="235" t="s">
        <v>155</v>
      </c>
      <c r="E131" s="38"/>
      <c r="F131" s="236" t="s">
        <v>574</v>
      </c>
      <c r="G131" s="38"/>
      <c r="H131" s="38"/>
      <c r="I131" s="138"/>
      <c r="J131" s="38"/>
      <c r="K131" s="38"/>
      <c r="L131" s="42"/>
      <c r="M131" s="237"/>
      <c r="N131" s="85"/>
      <c r="O131" s="85"/>
      <c r="P131" s="85"/>
      <c r="Q131" s="85"/>
      <c r="R131" s="85"/>
      <c r="S131" s="85"/>
      <c r="T131" s="86"/>
      <c r="AT131" s="16" t="s">
        <v>155</v>
      </c>
      <c r="AU131" s="16" t="s">
        <v>87</v>
      </c>
    </row>
    <row r="132" s="1" customFormat="1" ht="24" customHeight="1">
      <c r="B132" s="37"/>
      <c r="C132" s="222" t="s">
        <v>146</v>
      </c>
      <c r="D132" s="222" t="s">
        <v>148</v>
      </c>
      <c r="E132" s="223" t="s">
        <v>576</v>
      </c>
      <c r="F132" s="224" t="s">
        <v>577</v>
      </c>
      <c r="G132" s="225" t="s">
        <v>342</v>
      </c>
      <c r="H132" s="226">
        <v>1.6559999999999999</v>
      </c>
      <c r="I132" s="227"/>
      <c r="J132" s="228">
        <f>ROUND(I132*H132,0)</f>
        <v>0</v>
      </c>
      <c r="K132" s="224" t="s">
        <v>152</v>
      </c>
      <c r="L132" s="42"/>
      <c r="M132" s="229" t="s">
        <v>1</v>
      </c>
      <c r="N132" s="230" t="s">
        <v>43</v>
      </c>
      <c r="O132" s="85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33" t="s">
        <v>153</v>
      </c>
      <c r="AT132" s="233" t="s">
        <v>148</v>
      </c>
      <c r="AU132" s="233" t="s">
        <v>87</v>
      </c>
      <c r="AY132" s="16" t="s">
        <v>145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6" t="s">
        <v>8</v>
      </c>
      <c r="BK132" s="234">
        <f>ROUND(I132*H132,0)</f>
        <v>0</v>
      </c>
      <c r="BL132" s="16" t="s">
        <v>153</v>
      </c>
      <c r="BM132" s="233" t="s">
        <v>1032</v>
      </c>
    </row>
    <row r="133" s="1" customFormat="1">
      <c r="B133" s="37"/>
      <c r="C133" s="38"/>
      <c r="D133" s="235" t="s">
        <v>155</v>
      </c>
      <c r="E133" s="38"/>
      <c r="F133" s="236" t="s">
        <v>579</v>
      </c>
      <c r="G133" s="38"/>
      <c r="H133" s="38"/>
      <c r="I133" s="138"/>
      <c r="J133" s="38"/>
      <c r="K133" s="38"/>
      <c r="L133" s="42"/>
      <c r="M133" s="237"/>
      <c r="N133" s="85"/>
      <c r="O133" s="85"/>
      <c r="P133" s="85"/>
      <c r="Q133" s="85"/>
      <c r="R133" s="85"/>
      <c r="S133" s="85"/>
      <c r="T133" s="86"/>
      <c r="AT133" s="16" t="s">
        <v>155</v>
      </c>
      <c r="AU133" s="16" t="s">
        <v>87</v>
      </c>
    </row>
    <row r="134" s="13" customFormat="1">
      <c r="B134" s="248"/>
      <c r="C134" s="249"/>
      <c r="D134" s="235" t="s">
        <v>157</v>
      </c>
      <c r="E134" s="249"/>
      <c r="F134" s="251" t="s">
        <v>1033</v>
      </c>
      <c r="G134" s="249"/>
      <c r="H134" s="252">
        <v>1.6559999999999999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AT134" s="258" t="s">
        <v>157</v>
      </c>
      <c r="AU134" s="258" t="s">
        <v>87</v>
      </c>
      <c r="AV134" s="13" t="s">
        <v>87</v>
      </c>
      <c r="AW134" s="13" t="s">
        <v>4</v>
      </c>
      <c r="AX134" s="13" t="s">
        <v>8</v>
      </c>
      <c r="AY134" s="258" t="s">
        <v>145</v>
      </c>
    </row>
    <row r="135" s="1" customFormat="1" ht="24" customHeight="1">
      <c r="B135" s="37"/>
      <c r="C135" s="222" t="s">
        <v>153</v>
      </c>
      <c r="D135" s="222" t="s">
        <v>148</v>
      </c>
      <c r="E135" s="223" t="s">
        <v>1034</v>
      </c>
      <c r="F135" s="224" t="s">
        <v>1035</v>
      </c>
      <c r="G135" s="225" t="s">
        <v>342</v>
      </c>
      <c r="H135" s="226">
        <v>0.069000000000000006</v>
      </c>
      <c r="I135" s="227"/>
      <c r="J135" s="228">
        <f>ROUND(I135*H135,0)</f>
        <v>0</v>
      </c>
      <c r="K135" s="224" t="s">
        <v>152</v>
      </c>
      <c r="L135" s="42"/>
      <c r="M135" s="229" t="s">
        <v>1</v>
      </c>
      <c r="N135" s="230" t="s">
        <v>43</v>
      </c>
      <c r="O135" s="85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33" t="s">
        <v>153</v>
      </c>
      <c r="AT135" s="233" t="s">
        <v>148</v>
      </c>
      <c r="AU135" s="233" t="s">
        <v>87</v>
      </c>
      <c r="AY135" s="16" t="s">
        <v>145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6" t="s">
        <v>8</v>
      </c>
      <c r="BK135" s="234">
        <f>ROUND(I135*H135,0)</f>
        <v>0</v>
      </c>
      <c r="BL135" s="16" t="s">
        <v>153</v>
      </c>
      <c r="BM135" s="233" t="s">
        <v>1036</v>
      </c>
    </row>
    <row r="136" s="1" customFormat="1">
      <c r="B136" s="37"/>
      <c r="C136" s="38"/>
      <c r="D136" s="235" t="s">
        <v>155</v>
      </c>
      <c r="E136" s="38"/>
      <c r="F136" s="236" t="s">
        <v>1037</v>
      </c>
      <c r="G136" s="38"/>
      <c r="H136" s="38"/>
      <c r="I136" s="138"/>
      <c r="J136" s="38"/>
      <c r="K136" s="38"/>
      <c r="L136" s="42"/>
      <c r="M136" s="237"/>
      <c r="N136" s="85"/>
      <c r="O136" s="85"/>
      <c r="P136" s="85"/>
      <c r="Q136" s="85"/>
      <c r="R136" s="85"/>
      <c r="S136" s="85"/>
      <c r="T136" s="86"/>
      <c r="AT136" s="16" t="s">
        <v>155</v>
      </c>
      <c r="AU136" s="16" t="s">
        <v>87</v>
      </c>
    </row>
    <row r="137" s="11" customFormat="1" ht="25.92" customHeight="1">
      <c r="B137" s="206"/>
      <c r="C137" s="207"/>
      <c r="D137" s="208" t="s">
        <v>77</v>
      </c>
      <c r="E137" s="209" t="s">
        <v>600</v>
      </c>
      <c r="F137" s="209" t="s">
        <v>601</v>
      </c>
      <c r="G137" s="207"/>
      <c r="H137" s="207"/>
      <c r="I137" s="210"/>
      <c r="J137" s="211">
        <f>BK137</f>
        <v>0</v>
      </c>
      <c r="K137" s="207"/>
      <c r="L137" s="212"/>
      <c r="M137" s="213"/>
      <c r="N137" s="214"/>
      <c r="O137" s="214"/>
      <c r="P137" s="215">
        <f>P138+P159+P188+P241</f>
        <v>0</v>
      </c>
      <c r="Q137" s="214"/>
      <c r="R137" s="215">
        <f>R138+R159+R188+R241</f>
        <v>0.28548999999999997</v>
      </c>
      <c r="S137" s="214"/>
      <c r="T137" s="216">
        <f>T138+T159+T188+T241</f>
        <v>0.068589999999999998</v>
      </c>
      <c r="AR137" s="217" t="s">
        <v>87</v>
      </c>
      <c r="AT137" s="218" t="s">
        <v>77</v>
      </c>
      <c r="AU137" s="218" t="s">
        <v>78</v>
      </c>
      <c r="AY137" s="217" t="s">
        <v>145</v>
      </c>
      <c r="BK137" s="219">
        <f>BK138+BK159+BK188+BK241</f>
        <v>0</v>
      </c>
    </row>
    <row r="138" s="11" customFormat="1" ht="22.8" customHeight="1">
      <c r="B138" s="206"/>
      <c r="C138" s="207"/>
      <c r="D138" s="208" t="s">
        <v>77</v>
      </c>
      <c r="E138" s="220" t="s">
        <v>1038</v>
      </c>
      <c r="F138" s="220" t="s">
        <v>1039</v>
      </c>
      <c r="G138" s="207"/>
      <c r="H138" s="207"/>
      <c r="I138" s="210"/>
      <c r="J138" s="221">
        <f>BK138</f>
        <v>0</v>
      </c>
      <c r="K138" s="207"/>
      <c r="L138" s="212"/>
      <c r="M138" s="213"/>
      <c r="N138" s="214"/>
      <c r="O138" s="214"/>
      <c r="P138" s="215">
        <f>SUM(P139:P158)</f>
        <v>0</v>
      </c>
      <c r="Q138" s="214"/>
      <c r="R138" s="215">
        <f>SUM(R139:R158)</f>
        <v>0.079619999999999996</v>
      </c>
      <c r="S138" s="214"/>
      <c r="T138" s="216">
        <f>SUM(T139:T158)</f>
        <v>0</v>
      </c>
      <c r="AR138" s="217" t="s">
        <v>87</v>
      </c>
      <c r="AT138" s="218" t="s">
        <v>77</v>
      </c>
      <c r="AU138" s="218" t="s">
        <v>8</v>
      </c>
      <c r="AY138" s="217" t="s">
        <v>145</v>
      </c>
      <c r="BK138" s="219">
        <f>SUM(BK139:BK158)</f>
        <v>0</v>
      </c>
    </row>
    <row r="139" s="1" customFormat="1" ht="16.5" customHeight="1">
      <c r="B139" s="37"/>
      <c r="C139" s="222" t="s">
        <v>178</v>
      </c>
      <c r="D139" s="222" t="s">
        <v>148</v>
      </c>
      <c r="E139" s="223" t="s">
        <v>1040</v>
      </c>
      <c r="F139" s="224" t="s">
        <v>1041</v>
      </c>
      <c r="G139" s="225" t="s">
        <v>151</v>
      </c>
      <c r="H139" s="226">
        <v>2</v>
      </c>
      <c r="I139" s="227"/>
      <c r="J139" s="228">
        <f>ROUND(I139*H139,0)</f>
        <v>0</v>
      </c>
      <c r="K139" s="224" t="s">
        <v>152</v>
      </c>
      <c r="L139" s="42"/>
      <c r="M139" s="229" t="s">
        <v>1</v>
      </c>
      <c r="N139" s="230" t="s">
        <v>43</v>
      </c>
      <c r="O139" s="85"/>
      <c r="P139" s="231">
        <f>O139*H139</f>
        <v>0</v>
      </c>
      <c r="Q139" s="231">
        <v>0.0010100000000000001</v>
      </c>
      <c r="R139" s="231">
        <f>Q139*H139</f>
        <v>0.0020200000000000001</v>
      </c>
      <c r="S139" s="231">
        <v>0</v>
      </c>
      <c r="T139" s="232">
        <f>S139*H139</f>
        <v>0</v>
      </c>
      <c r="AR139" s="233" t="s">
        <v>258</v>
      </c>
      <c r="AT139" s="233" t="s">
        <v>148</v>
      </c>
      <c r="AU139" s="233" t="s">
        <v>87</v>
      </c>
      <c r="AY139" s="16" t="s">
        <v>145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6" t="s">
        <v>8</v>
      </c>
      <c r="BK139" s="234">
        <f>ROUND(I139*H139,0)</f>
        <v>0</v>
      </c>
      <c r="BL139" s="16" t="s">
        <v>258</v>
      </c>
      <c r="BM139" s="233" t="s">
        <v>1042</v>
      </c>
    </row>
    <row r="140" s="1" customFormat="1">
      <c r="B140" s="37"/>
      <c r="C140" s="38"/>
      <c r="D140" s="235" t="s">
        <v>155</v>
      </c>
      <c r="E140" s="38"/>
      <c r="F140" s="236" t="s">
        <v>1043</v>
      </c>
      <c r="G140" s="38"/>
      <c r="H140" s="38"/>
      <c r="I140" s="138"/>
      <c r="J140" s="38"/>
      <c r="K140" s="38"/>
      <c r="L140" s="42"/>
      <c r="M140" s="237"/>
      <c r="N140" s="85"/>
      <c r="O140" s="85"/>
      <c r="P140" s="85"/>
      <c r="Q140" s="85"/>
      <c r="R140" s="85"/>
      <c r="S140" s="85"/>
      <c r="T140" s="86"/>
      <c r="AT140" s="16" t="s">
        <v>155</v>
      </c>
      <c r="AU140" s="16" t="s">
        <v>87</v>
      </c>
    </row>
    <row r="141" s="1" customFormat="1" ht="16.5" customHeight="1">
      <c r="B141" s="37"/>
      <c r="C141" s="222" t="s">
        <v>185</v>
      </c>
      <c r="D141" s="222" t="s">
        <v>148</v>
      </c>
      <c r="E141" s="223" t="s">
        <v>1044</v>
      </c>
      <c r="F141" s="224" t="s">
        <v>1045</v>
      </c>
      <c r="G141" s="225" t="s">
        <v>181</v>
      </c>
      <c r="H141" s="226">
        <v>2</v>
      </c>
      <c r="I141" s="227"/>
      <c r="J141" s="228">
        <f>ROUND(I141*H141,0)</f>
        <v>0</v>
      </c>
      <c r="K141" s="224" t="s">
        <v>152</v>
      </c>
      <c r="L141" s="42"/>
      <c r="M141" s="229" t="s">
        <v>1</v>
      </c>
      <c r="N141" s="230" t="s">
        <v>43</v>
      </c>
      <c r="O141" s="85"/>
      <c r="P141" s="231">
        <f>O141*H141</f>
        <v>0</v>
      </c>
      <c r="Q141" s="231">
        <v>0.00036000000000000002</v>
      </c>
      <c r="R141" s="231">
        <f>Q141*H141</f>
        <v>0.00072000000000000005</v>
      </c>
      <c r="S141" s="231">
        <v>0</v>
      </c>
      <c r="T141" s="232">
        <f>S141*H141</f>
        <v>0</v>
      </c>
      <c r="AR141" s="233" t="s">
        <v>258</v>
      </c>
      <c r="AT141" s="233" t="s">
        <v>148</v>
      </c>
      <c r="AU141" s="233" t="s">
        <v>87</v>
      </c>
      <c r="AY141" s="16" t="s">
        <v>145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6" t="s">
        <v>8</v>
      </c>
      <c r="BK141" s="234">
        <f>ROUND(I141*H141,0)</f>
        <v>0</v>
      </c>
      <c r="BL141" s="16" t="s">
        <v>258</v>
      </c>
      <c r="BM141" s="233" t="s">
        <v>1046</v>
      </c>
    </row>
    <row r="142" s="1" customFormat="1">
      <c r="B142" s="37"/>
      <c r="C142" s="38"/>
      <c r="D142" s="235" t="s">
        <v>155</v>
      </c>
      <c r="E142" s="38"/>
      <c r="F142" s="236" t="s">
        <v>1047</v>
      </c>
      <c r="G142" s="38"/>
      <c r="H142" s="38"/>
      <c r="I142" s="138"/>
      <c r="J142" s="38"/>
      <c r="K142" s="38"/>
      <c r="L142" s="42"/>
      <c r="M142" s="237"/>
      <c r="N142" s="85"/>
      <c r="O142" s="85"/>
      <c r="P142" s="85"/>
      <c r="Q142" s="85"/>
      <c r="R142" s="85"/>
      <c r="S142" s="85"/>
      <c r="T142" s="86"/>
      <c r="AT142" s="16" t="s">
        <v>155</v>
      </c>
      <c r="AU142" s="16" t="s">
        <v>87</v>
      </c>
    </row>
    <row r="143" s="1" customFormat="1" ht="16.5" customHeight="1">
      <c r="B143" s="37"/>
      <c r="C143" s="222" t="s">
        <v>191</v>
      </c>
      <c r="D143" s="222" t="s">
        <v>148</v>
      </c>
      <c r="E143" s="223" t="s">
        <v>1048</v>
      </c>
      <c r="F143" s="224" t="s">
        <v>1049</v>
      </c>
      <c r="G143" s="225" t="s">
        <v>181</v>
      </c>
      <c r="H143" s="226">
        <v>5</v>
      </c>
      <c r="I143" s="227"/>
      <c r="J143" s="228">
        <f>ROUND(I143*H143,0)</f>
        <v>0</v>
      </c>
      <c r="K143" s="224" t="s">
        <v>152</v>
      </c>
      <c r="L143" s="42"/>
      <c r="M143" s="229" t="s">
        <v>1</v>
      </c>
      <c r="N143" s="230" t="s">
        <v>43</v>
      </c>
      <c r="O143" s="85"/>
      <c r="P143" s="231">
        <f>O143*H143</f>
        <v>0</v>
      </c>
      <c r="Q143" s="231">
        <v>0.00046000000000000001</v>
      </c>
      <c r="R143" s="231">
        <f>Q143*H143</f>
        <v>0.0023</v>
      </c>
      <c r="S143" s="231">
        <v>0</v>
      </c>
      <c r="T143" s="232">
        <f>S143*H143</f>
        <v>0</v>
      </c>
      <c r="AR143" s="233" t="s">
        <v>258</v>
      </c>
      <c r="AT143" s="233" t="s">
        <v>148</v>
      </c>
      <c r="AU143" s="233" t="s">
        <v>87</v>
      </c>
      <c r="AY143" s="16" t="s">
        <v>145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6" t="s">
        <v>8</v>
      </c>
      <c r="BK143" s="234">
        <f>ROUND(I143*H143,0)</f>
        <v>0</v>
      </c>
      <c r="BL143" s="16" t="s">
        <v>258</v>
      </c>
      <c r="BM143" s="233" t="s">
        <v>1050</v>
      </c>
    </row>
    <row r="144" s="1" customFormat="1">
      <c r="B144" s="37"/>
      <c r="C144" s="38"/>
      <c r="D144" s="235" t="s">
        <v>155</v>
      </c>
      <c r="E144" s="38"/>
      <c r="F144" s="236" t="s">
        <v>1051</v>
      </c>
      <c r="G144" s="38"/>
      <c r="H144" s="38"/>
      <c r="I144" s="138"/>
      <c r="J144" s="38"/>
      <c r="K144" s="38"/>
      <c r="L144" s="42"/>
      <c r="M144" s="237"/>
      <c r="N144" s="85"/>
      <c r="O144" s="85"/>
      <c r="P144" s="85"/>
      <c r="Q144" s="85"/>
      <c r="R144" s="85"/>
      <c r="S144" s="85"/>
      <c r="T144" s="86"/>
      <c r="AT144" s="16" t="s">
        <v>155</v>
      </c>
      <c r="AU144" s="16" t="s">
        <v>87</v>
      </c>
    </row>
    <row r="145" s="1" customFormat="1" ht="16.5" customHeight="1">
      <c r="B145" s="37"/>
      <c r="C145" s="222" t="s">
        <v>200</v>
      </c>
      <c r="D145" s="222" t="s">
        <v>148</v>
      </c>
      <c r="E145" s="223" t="s">
        <v>1052</v>
      </c>
      <c r="F145" s="224" t="s">
        <v>1053</v>
      </c>
      <c r="G145" s="225" t="s">
        <v>181</v>
      </c>
      <c r="H145" s="226">
        <v>4</v>
      </c>
      <c r="I145" s="227"/>
      <c r="J145" s="228">
        <f>ROUND(I145*H145,0)</f>
        <v>0</v>
      </c>
      <c r="K145" s="224" t="s">
        <v>152</v>
      </c>
      <c r="L145" s="42"/>
      <c r="M145" s="229" t="s">
        <v>1</v>
      </c>
      <c r="N145" s="230" t="s">
        <v>43</v>
      </c>
      <c r="O145" s="85"/>
      <c r="P145" s="231">
        <f>O145*H145</f>
        <v>0</v>
      </c>
      <c r="Q145" s="231">
        <v>0.0017700000000000001</v>
      </c>
      <c r="R145" s="231">
        <f>Q145*H145</f>
        <v>0.0070800000000000004</v>
      </c>
      <c r="S145" s="231">
        <v>0</v>
      </c>
      <c r="T145" s="232">
        <f>S145*H145</f>
        <v>0</v>
      </c>
      <c r="AR145" s="233" t="s">
        <v>258</v>
      </c>
      <c r="AT145" s="233" t="s">
        <v>148</v>
      </c>
      <c r="AU145" s="233" t="s">
        <v>87</v>
      </c>
      <c r="AY145" s="16" t="s">
        <v>145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6" t="s">
        <v>8</v>
      </c>
      <c r="BK145" s="234">
        <f>ROUND(I145*H145,0)</f>
        <v>0</v>
      </c>
      <c r="BL145" s="16" t="s">
        <v>258</v>
      </c>
      <c r="BM145" s="233" t="s">
        <v>1054</v>
      </c>
    </row>
    <row r="146" s="1" customFormat="1">
      <c r="B146" s="37"/>
      <c r="C146" s="38"/>
      <c r="D146" s="235" t="s">
        <v>155</v>
      </c>
      <c r="E146" s="38"/>
      <c r="F146" s="236" t="s">
        <v>1055</v>
      </c>
      <c r="G146" s="38"/>
      <c r="H146" s="38"/>
      <c r="I146" s="138"/>
      <c r="J146" s="38"/>
      <c r="K146" s="38"/>
      <c r="L146" s="42"/>
      <c r="M146" s="237"/>
      <c r="N146" s="85"/>
      <c r="O146" s="85"/>
      <c r="P146" s="85"/>
      <c r="Q146" s="85"/>
      <c r="R146" s="85"/>
      <c r="S146" s="85"/>
      <c r="T146" s="86"/>
      <c r="AT146" s="16" t="s">
        <v>155</v>
      </c>
      <c r="AU146" s="16" t="s">
        <v>87</v>
      </c>
    </row>
    <row r="147" s="1" customFormat="1" ht="24" customHeight="1">
      <c r="B147" s="37"/>
      <c r="C147" s="222" t="s">
        <v>211</v>
      </c>
      <c r="D147" s="222" t="s">
        <v>148</v>
      </c>
      <c r="E147" s="223" t="s">
        <v>1056</v>
      </c>
      <c r="F147" s="224" t="s">
        <v>1057</v>
      </c>
      <c r="G147" s="225" t="s">
        <v>151</v>
      </c>
      <c r="H147" s="226">
        <v>1</v>
      </c>
      <c r="I147" s="227"/>
      <c r="J147" s="228">
        <f>ROUND(I147*H147,0)</f>
        <v>0</v>
      </c>
      <c r="K147" s="224" t="s">
        <v>152</v>
      </c>
      <c r="L147" s="42"/>
      <c r="M147" s="229" t="s">
        <v>1</v>
      </c>
      <c r="N147" s="230" t="s">
        <v>43</v>
      </c>
      <c r="O147" s="85"/>
      <c r="P147" s="231">
        <f>O147*H147</f>
        <v>0</v>
      </c>
      <c r="Q147" s="231">
        <v>0.0058199999999999997</v>
      </c>
      <c r="R147" s="231">
        <f>Q147*H147</f>
        <v>0.0058199999999999997</v>
      </c>
      <c r="S147" s="231">
        <v>0</v>
      </c>
      <c r="T147" s="232">
        <f>S147*H147</f>
        <v>0</v>
      </c>
      <c r="AR147" s="233" t="s">
        <v>258</v>
      </c>
      <c r="AT147" s="233" t="s">
        <v>148</v>
      </c>
      <c r="AU147" s="233" t="s">
        <v>87</v>
      </c>
      <c r="AY147" s="16" t="s">
        <v>145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6" t="s">
        <v>8</v>
      </c>
      <c r="BK147" s="234">
        <f>ROUND(I147*H147,0)</f>
        <v>0</v>
      </c>
      <c r="BL147" s="16" t="s">
        <v>258</v>
      </c>
      <c r="BM147" s="233" t="s">
        <v>1058</v>
      </c>
    </row>
    <row r="148" s="1" customFormat="1">
      <c r="B148" s="37"/>
      <c r="C148" s="38"/>
      <c r="D148" s="235" t="s">
        <v>155</v>
      </c>
      <c r="E148" s="38"/>
      <c r="F148" s="236" t="s">
        <v>1059</v>
      </c>
      <c r="G148" s="38"/>
      <c r="H148" s="38"/>
      <c r="I148" s="138"/>
      <c r="J148" s="38"/>
      <c r="K148" s="38"/>
      <c r="L148" s="42"/>
      <c r="M148" s="237"/>
      <c r="N148" s="85"/>
      <c r="O148" s="85"/>
      <c r="P148" s="85"/>
      <c r="Q148" s="85"/>
      <c r="R148" s="85"/>
      <c r="S148" s="85"/>
      <c r="T148" s="86"/>
      <c r="AT148" s="16" t="s">
        <v>155</v>
      </c>
      <c r="AU148" s="16" t="s">
        <v>87</v>
      </c>
    </row>
    <row r="149" s="1" customFormat="1" ht="16.5" customHeight="1">
      <c r="B149" s="37"/>
      <c r="C149" s="222" t="s">
        <v>221</v>
      </c>
      <c r="D149" s="222" t="s">
        <v>148</v>
      </c>
      <c r="E149" s="223" t="s">
        <v>1060</v>
      </c>
      <c r="F149" s="224" t="s">
        <v>1061</v>
      </c>
      <c r="G149" s="225" t="s">
        <v>181</v>
      </c>
      <c r="H149" s="226">
        <v>11</v>
      </c>
      <c r="I149" s="227"/>
      <c r="J149" s="228">
        <f>ROUND(I149*H149,0)</f>
        <v>0</v>
      </c>
      <c r="K149" s="224" t="s">
        <v>152</v>
      </c>
      <c r="L149" s="42"/>
      <c r="M149" s="229" t="s">
        <v>1</v>
      </c>
      <c r="N149" s="230" t="s">
        <v>43</v>
      </c>
      <c r="O149" s="85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AR149" s="233" t="s">
        <v>258</v>
      </c>
      <c r="AT149" s="233" t="s">
        <v>148</v>
      </c>
      <c r="AU149" s="233" t="s">
        <v>87</v>
      </c>
      <c r="AY149" s="16" t="s">
        <v>145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6" t="s">
        <v>8</v>
      </c>
      <c r="BK149" s="234">
        <f>ROUND(I149*H149,0)</f>
        <v>0</v>
      </c>
      <c r="BL149" s="16" t="s">
        <v>258</v>
      </c>
      <c r="BM149" s="233" t="s">
        <v>1062</v>
      </c>
    </row>
    <row r="150" s="1" customFormat="1">
      <c r="B150" s="37"/>
      <c r="C150" s="38"/>
      <c r="D150" s="235" t="s">
        <v>155</v>
      </c>
      <c r="E150" s="38"/>
      <c r="F150" s="236" t="s">
        <v>1063</v>
      </c>
      <c r="G150" s="38"/>
      <c r="H150" s="38"/>
      <c r="I150" s="138"/>
      <c r="J150" s="38"/>
      <c r="K150" s="38"/>
      <c r="L150" s="42"/>
      <c r="M150" s="237"/>
      <c r="N150" s="85"/>
      <c r="O150" s="85"/>
      <c r="P150" s="85"/>
      <c r="Q150" s="85"/>
      <c r="R150" s="85"/>
      <c r="S150" s="85"/>
      <c r="T150" s="86"/>
      <c r="AT150" s="16" t="s">
        <v>155</v>
      </c>
      <c r="AU150" s="16" t="s">
        <v>87</v>
      </c>
    </row>
    <row r="151" s="13" customFormat="1">
      <c r="B151" s="248"/>
      <c r="C151" s="249"/>
      <c r="D151" s="235" t="s">
        <v>157</v>
      </c>
      <c r="E151" s="250" t="s">
        <v>1</v>
      </c>
      <c r="F151" s="251" t="s">
        <v>1064</v>
      </c>
      <c r="G151" s="249"/>
      <c r="H151" s="252">
        <v>11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AT151" s="258" t="s">
        <v>157</v>
      </c>
      <c r="AU151" s="258" t="s">
        <v>87</v>
      </c>
      <c r="AV151" s="13" t="s">
        <v>87</v>
      </c>
      <c r="AW151" s="13" t="s">
        <v>33</v>
      </c>
      <c r="AX151" s="13" t="s">
        <v>78</v>
      </c>
      <c r="AY151" s="258" t="s">
        <v>145</v>
      </c>
    </row>
    <row r="152" s="14" customFormat="1">
      <c r="B152" s="259"/>
      <c r="C152" s="260"/>
      <c r="D152" s="235" t="s">
        <v>157</v>
      </c>
      <c r="E152" s="261" t="s">
        <v>1</v>
      </c>
      <c r="F152" s="262" t="s">
        <v>161</v>
      </c>
      <c r="G152" s="260"/>
      <c r="H152" s="263">
        <v>11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AT152" s="269" t="s">
        <v>157</v>
      </c>
      <c r="AU152" s="269" t="s">
        <v>87</v>
      </c>
      <c r="AV152" s="14" t="s">
        <v>153</v>
      </c>
      <c r="AW152" s="14" t="s">
        <v>33</v>
      </c>
      <c r="AX152" s="14" t="s">
        <v>8</v>
      </c>
      <c r="AY152" s="269" t="s">
        <v>145</v>
      </c>
    </row>
    <row r="153" s="1" customFormat="1" ht="24" customHeight="1">
      <c r="B153" s="37"/>
      <c r="C153" s="222" t="s">
        <v>228</v>
      </c>
      <c r="D153" s="222" t="s">
        <v>148</v>
      </c>
      <c r="E153" s="223" t="s">
        <v>1065</v>
      </c>
      <c r="F153" s="224" t="s">
        <v>1066</v>
      </c>
      <c r="G153" s="225" t="s">
        <v>151</v>
      </c>
      <c r="H153" s="226">
        <v>2</v>
      </c>
      <c r="I153" s="227"/>
      <c r="J153" s="228">
        <f>ROUND(I153*H153,0)</f>
        <v>0</v>
      </c>
      <c r="K153" s="224" t="s">
        <v>152</v>
      </c>
      <c r="L153" s="42"/>
      <c r="M153" s="229" t="s">
        <v>1</v>
      </c>
      <c r="N153" s="230" t="s">
        <v>43</v>
      </c>
      <c r="O153" s="85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AR153" s="233" t="s">
        <v>258</v>
      </c>
      <c r="AT153" s="233" t="s">
        <v>148</v>
      </c>
      <c r="AU153" s="233" t="s">
        <v>87</v>
      </c>
      <c r="AY153" s="16" t="s">
        <v>145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6" t="s">
        <v>8</v>
      </c>
      <c r="BK153" s="234">
        <f>ROUND(I153*H153,0)</f>
        <v>0</v>
      </c>
      <c r="BL153" s="16" t="s">
        <v>258</v>
      </c>
      <c r="BM153" s="233" t="s">
        <v>1067</v>
      </c>
    </row>
    <row r="154" s="1" customFormat="1">
      <c r="B154" s="37"/>
      <c r="C154" s="38"/>
      <c r="D154" s="235" t="s">
        <v>155</v>
      </c>
      <c r="E154" s="38"/>
      <c r="F154" s="236" t="s">
        <v>1068</v>
      </c>
      <c r="G154" s="38"/>
      <c r="H154" s="38"/>
      <c r="I154" s="138"/>
      <c r="J154" s="38"/>
      <c r="K154" s="38"/>
      <c r="L154" s="42"/>
      <c r="M154" s="237"/>
      <c r="N154" s="85"/>
      <c r="O154" s="85"/>
      <c r="P154" s="85"/>
      <c r="Q154" s="85"/>
      <c r="R154" s="85"/>
      <c r="S154" s="85"/>
      <c r="T154" s="86"/>
      <c r="AT154" s="16" t="s">
        <v>155</v>
      </c>
      <c r="AU154" s="16" t="s">
        <v>87</v>
      </c>
    </row>
    <row r="155" s="1" customFormat="1" ht="16.5" customHeight="1">
      <c r="B155" s="37"/>
      <c r="C155" s="222" t="s">
        <v>233</v>
      </c>
      <c r="D155" s="222" t="s">
        <v>148</v>
      </c>
      <c r="E155" s="223" t="s">
        <v>1069</v>
      </c>
      <c r="F155" s="224" t="s">
        <v>1070</v>
      </c>
      <c r="G155" s="225" t="s">
        <v>151</v>
      </c>
      <c r="H155" s="226">
        <v>2</v>
      </c>
      <c r="I155" s="227"/>
      <c r="J155" s="228">
        <f>ROUND(I155*H155,0)</f>
        <v>0</v>
      </c>
      <c r="K155" s="224" t="s">
        <v>1</v>
      </c>
      <c r="L155" s="42"/>
      <c r="M155" s="229" t="s">
        <v>1</v>
      </c>
      <c r="N155" s="230" t="s">
        <v>43</v>
      </c>
      <c r="O155" s="85"/>
      <c r="P155" s="231">
        <f>O155*H155</f>
        <v>0</v>
      </c>
      <c r="Q155" s="231">
        <v>0.0077099999999999998</v>
      </c>
      <c r="R155" s="231">
        <f>Q155*H155</f>
        <v>0.01542</v>
      </c>
      <c r="S155" s="231">
        <v>0</v>
      </c>
      <c r="T155" s="232">
        <f>S155*H155</f>
        <v>0</v>
      </c>
      <c r="AR155" s="233" t="s">
        <v>258</v>
      </c>
      <c r="AT155" s="233" t="s">
        <v>148</v>
      </c>
      <c r="AU155" s="233" t="s">
        <v>87</v>
      </c>
      <c r="AY155" s="16" t="s">
        <v>145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6" t="s">
        <v>8</v>
      </c>
      <c r="BK155" s="234">
        <f>ROUND(I155*H155,0)</f>
        <v>0</v>
      </c>
      <c r="BL155" s="16" t="s">
        <v>258</v>
      </c>
      <c r="BM155" s="233" t="s">
        <v>1071</v>
      </c>
    </row>
    <row r="156" s="1" customFormat="1" ht="16.5" customHeight="1">
      <c r="B156" s="37"/>
      <c r="C156" s="222" t="s">
        <v>238</v>
      </c>
      <c r="D156" s="222" t="s">
        <v>148</v>
      </c>
      <c r="E156" s="223" t="s">
        <v>1072</v>
      </c>
      <c r="F156" s="224" t="s">
        <v>1073</v>
      </c>
      <c r="G156" s="225" t="s">
        <v>151</v>
      </c>
      <c r="H156" s="226">
        <v>6</v>
      </c>
      <c r="I156" s="227"/>
      <c r="J156" s="228">
        <f>ROUND(I156*H156,0)</f>
        <v>0</v>
      </c>
      <c r="K156" s="224" t="s">
        <v>1</v>
      </c>
      <c r="L156" s="42"/>
      <c r="M156" s="229" t="s">
        <v>1</v>
      </c>
      <c r="N156" s="230" t="s">
        <v>43</v>
      </c>
      <c r="O156" s="85"/>
      <c r="P156" s="231">
        <f>O156*H156</f>
        <v>0</v>
      </c>
      <c r="Q156" s="231">
        <v>0.0077099999999999998</v>
      </c>
      <c r="R156" s="231">
        <f>Q156*H156</f>
        <v>0.046259999999999996</v>
      </c>
      <c r="S156" s="231">
        <v>0</v>
      </c>
      <c r="T156" s="232">
        <f>S156*H156</f>
        <v>0</v>
      </c>
      <c r="AR156" s="233" t="s">
        <v>258</v>
      </c>
      <c r="AT156" s="233" t="s">
        <v>148</v>
      </c>
      <c r="AU156" s="233" t="s">
        <v>87</v>
      </c>
      <c r="AY156" s="16" t="s">
        <v>145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6" t="s">
        <v>8</v>
      </c>
      <c r="BK156" s="234">
        <f>ROUND(I156*H156,0)</f>
        <v>0</v>
      </c>
      <c r="BL156" s="16" t="s">
        <v>258</v>
      </c>
      <c r="BM156" s="233" t="s">
        <v>1074</v>
      </c>
    </row>
    <row r="157" s="1" customFormat="1" ht="24" customHeight="1">
      <c r="B157" s="37"/>
      <c r="C157" s="222" t="s">
        <v>243</v>
      </c>
      <c r="D157" s="222" t="s">
        <v>148</v>
      </c>
      <c r="E157" s="223" t="s">
        <v>1075</v>
      </c>
      <c r="F157" s="224" t="s">
        <v>1076</v>
      </c>
      <c r="G157" s="225" t="s">
        <v>342</v>
      </c>
      <c r="H157" s="226">
        <v>0.080000000000000002</v>
      </c>
      <c r="I157" s="227"/>
      <c r="J157" s="228">
        <f>ROUND(I157*H157,0)</f>
        <v>0</v>
      </c>
      <c r="K157" s="224" t="s">
        <v>152</v>
      </c>
      <c r="L157" s="42"/>
      <c r="M157" s="229" t="s">
        <v>1</v>
      </c>
      <c r="N157" s="230" t="s">
        <v>43</v>
      </c>
      <c r="O157" s="85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AR157" s="233" t="s">
        <v>258</v>
      </c>
      <c r="AT157" s="233" t="s">
        <v>148</v>
      </c>
      <c r="AU157" s="233" t="s">
        <v>87</v>
      </c>
      <c r="AY157" s="16" t="s">
        <v>145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6" t="s">
        <v>8</v>
      </c>
      <c r="BK157" s="234">
        <f>ROUND(I157*H157,0)</f>
        <v>0</v>
      </c>
      <c r="BL157" s="16" t="s">
        <v>258</v>
      </c>
      <c r="BM157" s="233" t="s">
        <v>1077</v>
      </c>
    </row>
    <row r="158" s="1" customFormat="1">
      <c r="B158" s="37"/>
      <c r="C158" s="38"/>
      <c r="D158" s="235" t="s">
        <v>155</v>
      </c>
      <c r="E158" s="38"/>
      <c r="F158" s="236" t="s">
        <v>1078</v>
      </c>
      <c r="G158" s="38"/>
      <c r="H158" s="38"/>
      <c r="I158" s="138"/>
      <c r="J158" s="38"/>
      <c r="K158" s="38"/>
      <c r="L158" s="42"/>
      <c r="M158" s="237"/>
      <c r="N158" s="85"/>
      <c r="O158" s="85"/>
      <c r="P158" s="85"/>
      <c r="Q158" s="85"/>
      <c r="R158" s="85"/>
      <c r="S158" s="85"/>
      <c r="T158" s="86"/>
      <c r="AT158" s="16" t="s">
        <v>155</v>
      </c>
      <c r="AU158" s="16" t="s">
        <v>87</v>
      </c>
    </row>
    <row r="159" s="11" customFormat="1" ht="22.8" customHeight="1">
      <c r="B159" s="206"/>
      <c r="C159" s="207"/>
      <c r="D159" s="208" t="s">
        <v>77</v>
      </c>
      <c r="E159" s="220" t="s">
        <v>1079</v>
      </c>
      <c r="F159" s="220" t="s">
        <v>1080</v>
      </c>
      <c r="G159" s="207"/>
      <c r="H159" s="207"/>
      <c r="I159" s="210"/>
      <c r="J159" s="221">
        <f>BK159</f>
        <v>0</v>
      </c>
      <c r="K159" s="207"/>
      <c r="L159" s="212"/>
      <c r="M159" s="213"/>
      <c r="N159" s="214"/>
      <c r="O159" s="214"/>
      <c r="P159" s="215">
        <f>SUM(P160:P187)</f>
        <v>0</v>
      </c>
      <c r="Q159" s="214"/>
      <c r="R159" s="215">
        <f>SUM(R160:R187)</f>
        <v>0.029579999999999999</v>
      </c>
      <c r="S159" s="214"/>
      <c r="T159" s="216">
        <f>SUM(T160:T187)</f>
        <v>0</v>
      </c>
      <c r="AR159" s="217" t="s">
        <v>87</v>
      </c>
      <c r="AT159" s="218" t="s">
        <v>77</v>
      </c>
      <c r="AU159" s="218" t="s">
        <v>8</v>
      </c>
      <c r="AY159" s="217" t="s">
        <v>145</v>
      </c>
      <c r="BK159" s="219">
        <f>SUM(BK160:BK187)</f>
        <v>0</v>
      </c>
    </row>
    <row r="160" s="1" customFormat="1" ht="24" customHeight="1">
      <c r="B160" s="37"/>
      <c r="C160" s="222" t="s">
        <v>9</v>
      </c>
      <c r="D160" s="222" t="s">
        <v>148</v>
      </c>
      <c r="E160" s="223" t="s">
        <v>1081</v>
      </c>
      <c r="F160" s="224" t="s">
        <v>1082</v>
      </c>
      <c r="G160" s="225" t="s">
        <v>181</v>
      </c>
      <c r="H160" s="226">
        <v>14</v>
      </c>
      <c r="I160" s="227"/>
      <c r="J160" s="228">
        <f>ROUND(I160*H160,0)</f>
        <v>0</v>
      </c>
      <c r="K160" s="224" t="s">
        <v>152</v>
      </c>
      <c r="L160" s="42"/>
      <c r="M160" s="229" t="s">
        <v>1</v>
      </c>
      <c r="N160" s="230" t="s">
        <v>43</v>
      </c>
      <c r="O160" s="85"/>
      <c r="P160" s="231">
        <f>O160*H160</f>
        <v>0</v>
      </c>
      <c r="Q160" s="231">
        <v>0.00066</v>
      </c>
      <c r="R160" s="231">
        <f>Q160*H160</f>
        <v>0.0092399999999999999</v>
      </c>
      <c r="S160" s="231">
        <v>0</v>
      </c>
      <c r="T160" s="232">
        <f>S160*H160</f>
        <v>0</v>
      </c>
      <c r="AR160" s="233" t="s">
        <v>258</v>
      </c>
      <c r="AT160" s="233" t="s">
        <v>148</v>
      </c>
      <c r="AU160" s="233" t="s">
        <v>87</v>
      </c>
      <c r="AY160" s="16" t="s">
        <v>145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6" t="s">
        <v>8</v>
      </c>
      <c r="BK160" s="234">
        <f>ROUND(I160*H160,0)</f>
        <v>0</v>
      </c>
      <c r="BL160" s="16" t="s">
        <v>258</v>
      </c>
      <c r="BM160" s="233" t="s">
        <v>1083</v>
      </c>
    </row>
    <row r="161" s="1" customFormat="1">
      <c r="B161" s="37"/>
      <c r="C161" s="38"/>
      <c r="D161" s="235" t="s">
        <v>155</v>
      </c>
      <c r="E161" s="38"/>
      <c r="F161" s="236" t="s">
        <v>1084</v>
      </c>
      <c r="G161" s="38"/>
      <c r="H161" s="38"/>
      <c r="I161" s="138"/>
      <c r="J161" s="38"/>
      <c r="K161" s="38"/>
      <c r="L161" s="42"/>
      <c r="M161" s="237"/>
      <c r="N161" s="85"/>
      <c r="O161" s="85"/>
      <c r="P161" s="85"/>
      <c r="Q161" s="85"/>
      <c r="R161" s="85"/>
      <c r="S161" s="85"/>
      <c r="T161" s="86"/>
      <c r="AT161" s="16" t="s">
        <v>155</v>
      </c>
      <c r="AU161" s="16" t="s">
        <v>87</v>
      </c>
    </row>
    <row r="162" s="1" customFormat="1" ht="24" customHeight="1">
      <c r="B162" s="37"/>
      <c r="C162" s="222" t="s">
        <v>258</v>
      </c>
      <c r="D162" s="222" t="s">
        <v>148</v>
      </c>
      <c r="E162" s="223" t="s">
        <v>1085</v>
      </c>
      <c r="F162" s="224" t="s">
        <v>1086</v>
      </c>
      <c r="G162" s="225" t="s">
        <v>181</v>
      </c>
      <c r="H162" s="226">
        <v>3</v>
      </c>
      <c r="I162" s="227"/>
      <c r="J162" s="228">
        <f>ROUND(I162*H162,0)</f>
        <v>0</v>
      </c>
      <c r="K162" s="224" t="s">
        <v>152</v>
      </c>
      <c r="L162" s="42"/>
      <c r="M162" s="229" t="s">
        <v>1</v>
      </c>
      <c r="N162" s="230" t="s">
        <v>43</v>
      </c>
      <c r="O162" s="85"/>
      <c r="P162" s="231">
        <f>O162*H162</f>
        <v>0</v>
      </c>
      <c r="Q162" s="231">
        <v>0.00091</v>
      </c>
      <c r="R162" s="231">
        <f>Q162*H162</f>
        <v>0.0027299999999999998</v>
      </c>
      <c r="S162" s="231">
        <v>0</v>
      </c>
      <c r="T162" s="232">
        <f>S162*H162</f>
        <v>0</v>
      </c>
      <c r="AR162" s="233" t="s">
        <v>258</v>
      </c>
      <c r="AT162" s="233" t="s">
        <v>148</v>
      </c>
      <c r="AU162" s="233" t="s">
        <v>87</v>
      </c>
      <c r="AY162" s="16" t="s">
        <v>145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6" t="s">
        <v>8</v>
      </c>
      <c r="BK162" s="234">
        <f>ROUND(I162*H162,0)</f>
        <v>0</v>
      </c>
      <c r="BL162" s="16" t="s">
        <v>258</v>
      </c>
      <c r="BM162" s="233" t="s">
        <v>1087</v>
      </c>
    </row>
    <row r="163" s="1" customFormat="1">
      <c r="B163" s="37"/>
      <c r="C163" s="38"/>
      <c r="D163" s="235" t="s">
        <v>155</v>
      </c>
      <c r="E163" s="38"/>
      <c r="F163" s="236" t="s">
        <v>1088</v>
      </c>
      <c r="G163" s="38"/>
      <c r="H163" s="38"/>
      <c r="I163" s="138"/>
      <c r="J163" s="38"/>
      <c r="K163" s="38"/>
      <c r="L163" s="42"/>
      <c r="M163" s="237"/>
      <c r="N163" s="85"/>
      <c r="O163" s="85"/>
      <c r="P163" s="85"/>
      <c r="Q163" s="85"/>
      <c r="R163" s="85"/>
      <c r="S163" s="85"/>
      <c r="T163" s="86"/>
      <c r="AT163" s="16" t="s">
        <v>155</v>
      </c>
      <c r="AU163" s="16" t="s">
        <v>87</v>
      </c>
    </row>
    <row r="164" s="1" customFormat="1" ht="24" customHeight="1">
      <c r="B164" s="37"/>
      <c r="C164" s="222" t="s">
        <v>263</v>
      </c>
      <c r="D164" s="222" t="s">
        <v>148</v>
      </c>
      <c r="E164" s="223" t="s">
        <v>1089</v>
      </c>
      <c r="F164" s="224" t="s">
        <v>1090</v>
      </c>
      <c r="G164" s="225" t="s">
        <v>181</v>
      </c>
      <c r="H164" s="226">
        <v>7</v>
      </c>
      <c r="I164" s="227"/>
      <c r="J164" s="228">
        <f>ROUND(I164*H164,0)</f>
        <v>0</v>
      </c>
      <c r="K164" s="224" t="s">
        <v>152</v>
      </c>
      <c r="L164" s="42"/>
      <c r="M164" s="229" t="s">
        <v>1</v>
      </c>
      <c r="N164" s="230" t="s">
        <v>43</v>
      </c>
      <c r="O164" s="85"/>
      <c r="P164" s="231">
        <f>O164*H164</f>
        <v>0</v>
      </c>
      <c r="Q164" s="231">
        <v>0.0011900000000000001</v>
      </c>
      <c r="R164" s="231">
        <f>Q164*H164</f>
        <v>0.0083300000000000006</v>
      </c>
      <c r="S164" s="231">
        <v>0</v>
      </c>
      <c r="T164" s="232">
        <f>S164*H164</f>
        <v>0</v>
      </c>
      <c r="AR164" s="233" t="s">
        <v>258</v>
      </c>
      <c r="AT164" s="233" t="s">
        <v>148</v>
      </c>
      <c r="AU164" s="233" t="s">
        <v>87</v>
      </c>
      <c r="AY164" s="16" t="s">
        <v>145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6" t="s">
        <v>8</v>
      </c>
      <c r="BK164" s="234">
        <f>ROUND(I164*H164,0)</f>
        <v>0</v>
      </c>
      <c r="BL164" s="16" t="s">
        <v>258</v>
      </c>
      <c r="BM164" s="233" t="s">
        <v>1091</v>
      </c>
    </row>
    <row r="165" s="1" customFormat="1">
      <c r="B165" s="37"/>
      <c r="C165" s="38"/>
      <c r="D165" s="235" t="s">
        <v>155</v>
      </c>
      <c r="E165" s="38"/>
      <c r="F165" s="236" t="s">
        <v>1092</v>
      </c>
      <c r="G165" s="38"/>
      <c r="H165" s="38"/>
      <c r="I165" s="138"/>
      <c r="J165" s="38"/>
      <c r="K165" s="38"/>
      <c r="L165" s="42"/>
      <c r="M165" s="237"/>
      <c r="N165" s="85"/>
      <c r="O165" s="85"/>
      <c r="P165" s="85"/>
      <c r="Q165" s="85"/>
      <c r="R165" s="85"/>
      <c r="S165" s="85"/>
      <c r="T165" s="86"/>
      <c r="AT165" s="16" t="s">
        <v>155</v>
      </c>
      <c r="AU165" s="16" t="s">
        <v>87</v>
      </c>
    </row>
    <row r="166" s="1" customFormat="1" ht="36" customHeight="1">
      <c r="B166" s="37"/>
      <c r="C166" s="222" t="s">
        <v>269</v>
      </c>
      <c r="D166" s="222" t="s">
        <v>148</v>
      </c>
      <c r="E166" s="223" t="s">
        <v>1093</v>
      </c>
      <c r="F166" s="224" t="s">
        <v>1094</v>
      </c>
      <c r="G166" s="225" t="s">
        <v>181</v>
      </c>
      <c r="H166" s="226">
        <v>6</v>
      </c>
      <c r="I166" s="227"/>
      <c r="J166" s="228">
        <f>ROUND(I166*H166,0)</f>
        <v>0</v>
      </c>
      <c r="K166" s="224" t="s">
        <v>152</v>
      </c>
      <c r="L166" s="42"/>
      <c r="M166" s="229" t="s">
        <v>1</v>
      </c>
      <c r="N166" s="230" t="s">
        <v>43</v>
      </c>
      <c r="O166" s="85"/>
      <c r="P166" s="231">
        <f>O166*H166</f>
        <v>0</v>
      </c>
      <c r="Q166" s="231">
        <v>5.0000000000000002E-05</v>
      </c>
      <c r="R166" s="231">
        <f>Q166*H166</f>
        <v>0.00030000000000000003</v>
      </c>
      <c r="S166" s="231">
        <v>0</v>
      </c>
      <c r="T166" s="232">
        <f>S166*H166</f>
        <v>0</v>
      </c>
      <c r="AR166" s="233" t="s">
        <v>258</v>
      </c>
      <c r="AT166" s="233" t="s">
        <v>148</v>
      </c>
      <c r="AU166" s="233" t="s">
        <v>87</v>
      </c>
      <c r="AY166" s="16" t="s">
        <v>145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6" t="s">
        <v>8</v>
      </c>
      <c r="BK166" s="234">
        <f>ROUND(I166*H166,0)</f>
        <v>0</v>
      </c>
      <c r="BL166" s="16" t="s">
        <v>258</v>
      </c>
      <c r="BM166" s="233" t="s">
        <v>1095</v>
      </c>
    </row>
    <row r="167" s="1" customFormat="1">
      <c r="B167" s="37"/>
      <c r="C167" s="38"/>
      <c r="D167" s="235" t="s">
        <v>155</v>
      </c>
      <c r="E167" s="38"/>
      <c r="F167" s="236" t="s">
        <v>1096</v>
      </c>
      <c r="G167" s="38"/>
      <c r="H167" s="38"/>
      <c r="I167" s="138"/>
      <c r="J167" s="38"/>
      <c r="K167" s="38"/>
      <c r="L167" s="42"/>
      <c r="M167" s="237"/>
      <c r="N167" s="85"/>
      <c r="O167" s="85"/>
      <c r="P167" s="85"/>
      <c r="Q167" s="85"/>
      <c r="R167" s="85"/>
      <c r="S167" s="85"/>
      <c r="T167" s="86"/>
      <c r="AT167" s="16" t="s">
        <v>155</v>
      </c>
      <c r="AU167" s="16" t="s">
        <v>87</v>
      </c>
    </row>
    <row r="168" s="1" customFormat="1" ht="36" customHeight="1">
      <c r="B168" s="37"/>
      <c r="C168" s="222" t="s">
        <v>275</v>
      </c>
      <c r="D168" s="222" t="s">
        <v>148</v>
      </c>
      <c r="E168" s="223" t="s">
        <v>1097</v>
      </c>
      <c r="F168" s="224" t="s">
        <v>1098</v>
      </c>
      <c r="G168" s="225" t="s">
        <v>181</v>
      </c>
      <c r="H168" s="226">
        <v>9</v>
      </c>
      <c r="I168" s="227"/>
      <c r="J168" s="228">
        <f>ROUND(I168*H168,0)</f>
        <v>0</v>
      </c>
      <c r="K168" s="224" t="s">
        <v>152</v>
      </c>
      <c r="L168" s="42"/>
      <c r="M168" s="229" t="s">
        <v>1</v>
      </c>
      <c r="N168" s="230" t="s">
        <v>43</v>
      </c>
      <c r="O168" s="85"/>
      <c r="P168" s="231">
        <f>O168*H168</f>
        <v>0</v>
      </c>
      <c r="Q168" s="231">
        <v>6.9999999999999994E-05</v>
      </c>
      <c r="R168" s="231">
        <f>Q168*H168</f>
        <v>0.00062999999999999992</v>
      </c>
      <c r="S168" s="231">
        <v>0</v>
      </c>
      <c r="T168" s="232">
        <f>S168*H168</f>
        <v>0</v>
      </c>
      <c r="AR168" s="233" t="s">
        <v>258</v>
      </c>
      <c r="AT168" s="233" t="s">
        <v>148</v>
      </c>
      <c r="AU168" s="233" t="s">
        <v>87</v>
      </c>
      <c r="AY168" s="16" t="s">
        <v>145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6" t="s">
        <v>8</v>
      </c>
      <c r="BK168" s="234">
        <f>ROUND(I168*H168,0)</f>
        <v>0</v>
      </c>
      <c r="BL168" s="16" t="s">
        <v>258</v>
      </c>
      <c r="BM168" s="233" t="s">
        <v>1099</v>
      </c>
    </row>
    <row r="169" s="1" customFormat="1">
      <c r="B169" s="37"/>
      <c r="C169" s="38"/>
      <c r="D169" s="235" t="s">
        <v>155</v>
      </c>
      <c r="E169" s="38"/>
      <c r="F169" s="236" t="s">
        <v>1100</v>
      </c>
      <c r="G169" s="38"/>
      <c r="H169" s="38"/>
      <c r="I169" s="138"/>
      <c r="J169" s="38"/>
      <c r="K169" s="38"/>
      <c r="L169" s="42"/>
      <c r="M169" s="237"/>
      <c r="N169" s="85"/>
      <c r="O169" s="85"/>
      <c r="P169" s="85"/>
      <c r="Q169" s="85"/>
      <c r="R169" s="85"/>
      <c r="S169" s="85"/>
      <c r="T169" s="86"/>
      <c r="AT169" s="16" t="s">
        <v>155</v>
      </c>
      <c r="AU169" s="16" t="s">
        <v>87</v>
      </c>
    </row>
    <row r="170" s="13" customFormat="1">
      <c r="B170" s="248"/>
      <c r="C170" s="249"/>
      <c r="D170" s="235" t="s">
        <v>157</v>
      </c>
      <c r="E170" s="250" t="s">
        <v>1</v>
      </c>
      <c r="F170" s="251" t="s">
        <v>1101</v>
      </c>
      <c r="G170" s="249"/>
      <c r="H170" s="252">
        <v>9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AT170" s="258" t="s">
        <v>157</v>
      </c>
      <c r="AU170" s="258" t="s">
        <v>87</v>
      </c>
      <c r="AV170" s="13" t="s">
        <v>87</v>
      </c>
      <c r="AW170" s="13" t="s">
        <v>33</v>
      </c>
      <c r="AX170" s="13" t="s">
        <v>78</v>
      </c>
      <c r="AY170" s="258" t="s">
        <v>145</v>
      </c>
    </row>
    <row r="171" s="14" customFormat="1">
      <c r="B171" s="259"/>
      <c r="C171" s="260"/>
      <c r="D171" s="235" t="s">
        <v>157</v>
      </c>
      <c r="E171" s="261" t="s">
        <v>1</v>
      </c>
      <c r="F171" s="262" t="s">
        <v>161</v>
      </c>
      <c r="G171" s="260"/>
      <c r="H171" s="263">
        <v>9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AT171" s="269" t="s">
        <v>157</v>
      </c>
      <c r="AU171" s="269" t="s">
        <v>87</v>
      </c>
      <c r="AV171" s="14" t="s">
        <v>153</v>
      </c>
      <c r="AW171" s="14" t="s">
        <v>33</v>
      </c>
      <c r="AX171" s="14" t="s">
        <v>8</v>
      </c>
      <c r="AY171" s="269" t="s">
        <v>145</v>
      </c>
    </row>
    <row r="172" s="1" customFormat="1" ht="36" customHeight="1">
      <c r="B172" s="37"/>
      <c r="C172" s="222" t="s">
        <v>280</v>
      </c>
      <c r="D172" s="222" t="s">
        <v>148</v>
      </c>
      <c r="E172" s="223" t="s">
        <v>1102</v>
      </c>
      <c r="F172" s="224" t="s">
        <v>1103</v>
      </c>
      <c r="G172" s="225" t="s">
        <v>181</v>
      </c>
      <c r="H172" s="226">
        <v>9</v>
      </c>
      <c r="I172" s="227"/>
      <c r="J172" s="228">
        <f>ROUND(I172*H172,0)</f>
        <v>0</v>
      </c>
      <c r="K172" s="224" t="s">
        <v>152</v>
      </c>
      <c r="L172" s="42"/>
      <c r="M172" s="229" t="s">
        <v>1</v>
      </c>
      <c r="N172" s="230" t="s">
        <v>43</v>
      </c>
      <c r="O172" s="85"/>
      <c r="P172" s="231">
        <f>O172*H172</f>
        <v>0</v>
      </c>
      <c r="Q172" s="231">
        <v>6.9999999999999994E-05</v>
      </c>
      <c r="R172" s="231">
        <f>Q172*H172</f>
        <v>0.00062999999999999992</v>
      </c>
      <c r="S172" s="231">
        <v>0</v>
      </c>
      <c r="T172" s="232">
        <f>S172*H172</f>
        <v>0</v>
      </c>
      <c r="AR172" s="233" t="s">
        <v>258</v>
      </c>
      <c r="AT172" s="233" t="s">
        <v>148</v>
      </c>
      <c r="AU172" s="233" t="s">
        <v>87</v>
      </c>
      <c r="AY172" s="16" t="s">
        <v>145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6" t="s">
        <v>8</v>
      </c>
      <c r="BK172" s="234">
        <f>ROUND(I172*H172,0)</f>
        <v>0</v>
      </c>
      <c r="BL172" s="16" t="s">
        <v>258</v>
      </c>
      <c r="BM172" s="233" t="s">
        <v>1104</v>
      </c>
    </row>
    <row r="173" s="1" customFormat="1">
      <c r="B173" s="37"/>
      <c r="C173" s="38"/>
      <c r="D173" s="235" t="s">
        <v>155</v>
      </c>
      <c r="E173" s="38"/>
      <c r="F173" s="236" t="s">
        <v>1105</v>
      </c>
      <c r="G173" s="38"/>
      <c r="H173" s="38"/>
      <c r="I173" s="138"/>
      <c r="J173" s="38"/>
      <c r="K173" s="38"/>
      <c r="L173" s="42"/>
      <c r="M173" s="237"/>
      <c r="N173" s="85"/>
      <c r="O173" s="85"/>
      <c r="P173" s="85"/>
      <c r="Q173" s="85"/>
      <c r="R173" s="85"/>
      <c r="S173" s="85"/>
      <c r="T173" s="86"/>
      <c r="AT173" s="16" t="s">
        <v>155</v>
      </c>
      <c r="AU173" s="16" t="s">
        <v>87</v>
      </c>
    </row>
    <row r="174" s="1" customFormat="1" ht="36" customHeight="1">
      <c r="B174" s="37"/>
      <c r="C174" s="222" t="s">
        <v>7</v>
      </c>
      <c r="D174" s="222" t="s">
        <v>148</v>
      </c>
      <c r="E174" s="223" t="s">
        <v>1106</v>
      </c>
      <c r="F174" s="224" t="s">
        <v>1107</v>
      </c>
      <c r="G174" s="225" t="s">
        <v>181</v>
      </c>
      <c r="H174" s="226">
        <v>2</v>
      </c>
      <c r="I174" s="227"/>
      <c r="J174" s="228">
        <f>ROUND(I174*H174,0)</f>
        <v>0</v>
      </c>
      <c r="K174" s="224" t="s">
        <v>152</v>
      </c>
      <c r="L174" s="42"/>
      <c r="M174" s="229" t="s">
        <v>1</v>
      </c>
      <c r="N174" s="230" t="s">
        <v>43</v>
      </c>
      <c r="O174" s="85"/>
      <c r="P174" s="231">
        <f>O174*H174</f>
        <v>0</v>
      </c>
      <c r="Q174" s="231">
        <v>9.0000000000000006E-05</v>
      </c>
      <c r="R174" s="231">
        <f>Q174*H174</f>
        <v>0.00018000000000000001</v>
      </c>
      <c r="S174" s="231">
        <v>0</v>
      </c>
      <c r="T174" s="232">
        <f>S174*H174</f>
        <v>0</v>
      </c>
      <c r="AR174" s="233" t="s">
        <v>258</v>
      </c>
      <c r="AT174" s="233" t="s">
        <v>148</v>
      </c>
      <c r="AU174" s="233" t="s">
        <v>87</v>
      </c>
      <c r="AY174" s="16" t="s">
        <v>145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6" t="s">
        <v>8</v>
      </c>
      <c r="BK174" s="234">
        <f>ROUND(I174*H174,0)</f>
        <v>0</v>
      </c>
      <c r="BL174" s="16" t="s">
        <v>258</v>
      </c>
      <c r="BM174" s="233" t="s">
        <v>1108</v>
      </c>
    </row>
    <row r="175" s="1" customFormat="1">
      <c r="B175" s="37"/>
      <c r="C175" s="38"/>
      <c r="D175" s="235" t="s">
        <v>155</v>
      </c>
      <c r="E175" s="38"/>
      <c r="F175" s="236" t="s">
        <v>1109</v>
      </c>
      <c r="G175" s="38"/>
      <c r="H175" s="38"/>
      <c r="I175" s="138"/>
      <c r="J175" s="38"/>
      <c r="K175" s="38"/>
      <c r="L175" s="42"/>
      <c r="M175" s="237"/>
      <c r="N175" s="85"/>
      <c r="O175" s="85"/>
      <c r="P175" s="85"/>
      <c r="Q175" s="85"/>
      <c r="R175" s="85"/>
      <c r="S175" s="85"/>
      <c r="T175" s="86"/>
      <c r="AT175" s="16" t="s">
        <v>155</v>
      </c>
      <c r="AU175" s="16" t="s">
        <v>87</v>
      </c>
    </row>
    <row r="176" s="1" customFormat="1" ht="24" customHeight="1">
      <c r="B176" s="37"/>
      <c r="C176" s="222" t="s">
        <v>290</v>
      </c>
      <c r="D176" s="222" t="s">
        <v>148</v>
      </c>
      <c r="E176" s="223" t="s">
        <v>1110</v>
      </c>
      <c r="F176" s="224" t="s">
        <v>1111</v>
      </c>
      <c r="G176" s="225" t="s">
        <v>151</v>
      </c>
      <c r="H176" s="226">
        <v>3</v>
      </c>
      <c r="I176" s="227"/>
      <c r="J176" s="228">
        <f>ROUND(I176*H176,0)</f>
        <v>0</v>
      </c>
      <c r="K176" s="224" t="s">
        <v>152</v>
      </c>
      <c r="L176" s="42"/>
      <c r="M176" s="229" t="s">
        <v>1</v>
      </c>
      <c r="N176" s="230" t="s">
        <v>43</v>
      </c>
      <c r="O176" s="85"/>
      <c r="P176" s="231">
        <f>O176*H176</f>
        <v>0</v>
      </c>
      <c r="Q176" s="231">
        <v>0.00027999999999999998</v>
      </c>
      <c r="R176" s="231">
        <f>Q176*H176</f>
        <v>0.00083999999999999993</v>
      </c>
      <c r="S176" s="231">
        <v>0</v>
      </c>
      <c r="T176" s="232">
        <f>S176*H176</f>
        <v>0</v>
      </c>
      <c r="AR176" s="233" t="s">
        <v>258</v>
      </c>
      <c r="AT176" s="233" t="s">
        <v>148</v>
      </c>
      <c r="AU176" s="233" t="s">
        <v>87</v>
      </c>
      <c r="AY176" s="16" t="s">
        <v>145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6" t="s">
        <v>8</v>
      </c>
      <c r="BK176" s="234">
        <f>ROUND(I176*H176,0)</f>
        <v>0</v>
      </c>
      <c r="BL176" s="16" t="s">
        <v>258</v>
      </c>
      <c r="BM176" s="233" t="s">
        <v>1112</v>
      </c>
    </row>
    <row r="177" s="1" customFormat="1">
      <c r="B177" s="37"/>
      <c r="C177" s="38"/>
      <c r="D177" s="235" t="s">
        <v>155</v>
      </c>
      <c r="E177" s="38"/>
      <c r="F177" s="236" t="s">
        <v>1113</v>
      </c>
      <c r="G177" s="38"/>
      <c r="H177" s="38"/>
      <c r="I177" s="138"/>
      <c r="J177" s="38"/>
      <c r="K177" s="38"/>
      <c r="L177" s="42"/>
      <c r="M177" s="237"/>
      <c r="N177" s="85"/>
      <c r="O177" s="85"/>
      <c r="P177" s="85"/>
      <c r="Q177" s="85"/>
      <c r="R177" s="85"/>
      <c r="S177" s="85"/>
      <c r="T177" s="86"/>
      <c r="AT177" s="16" t="s">
        <v>155</v>
      </c>
      <c r="AU177" s="16" t="s">
        <v>87</v>
      </c>
    </row>
    <row r="178" s="1" customFormat="1" ht="16.5" customHeight="1">
      <c r="B178" s="37"/>
      <c r="C178" s="222" t="s">
        <v>298</v>
      </c>
      <c r="D178" s="222" t="s">
        <v>148</v>
      </c>
      <c r="E178" s="223" t="s">
        <v>1114</v>
      </c>
      <c r="F178" s="224" t="s">
        <v>1073</v>
      </c>
      <c r="G178" s="225" t="s">
        <v>1115</v>
      </c>
      <c r="H178" s="226">
        <v>10</v>
      </c>
      <c r="I178" s="227"/>
      <c r="J178" s="228">
        <f>ROUND(I178*H178,0)</f>
        <v>0</v>
      </c>
      <c r="K178" s="224" t="s">
        <v>1</v>
      </c>
      <c r="L178" s="42"/>
      <c r="M178" s="229" t="s">
        <v>1</v>
      </c>
      <c r="N178" s="230" t="s">
        <v>43</v>
      </c>
      <c r="O178" s="85"/>
      <c r="P178" s="231">
        <f>O178*H178</f>
        <v>0</v>
      </c>
      <c r="Q178" s="231">
        <v>0.00019000000000000001</v>
      </c>
      <c r="R178" s="231">
        <f>Q178*H178</f>
        <v>0.0019000000000000002</v>
      </c>
      <c r="S178" s="231">
        <v>0</v>
      </c>
      <c r="T178" s="232">
        <f>S178*H178</f>
        <v>0</v>
      </c>
      <c r="AR178" s="233" t="s">
        <v>258</v>
      </c>
      <c r="AT178" s="233" t="s">
        <v>148</v>
      </c>
      <c r="AU178" s="233" t="s">
        <v>87</v>
      </c>
      <c r="AY178" s="16" t="s">
        <v>145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6" t="s">
        <v>8</v>
      </c>
      <c r="BK178" s="234">
        <f>ROUND(I178*H178,0)</f>
        <v>0</v>
      </c>
      <c r="BL178" s="16" t="s">
        <v>258</v>
      </c>
      <c r="BM178" s="233" t="s">
        <v>1116</v>
      </c>
    </row>
    <row r="179" s="1" customFormat="1">
      <c r="B179" s="37"/>
      <c r="C179" s="38"/>
      <c r="D179" s="235" t="s">
        <v>155</v>
      </c>
      <c r="E179" s="38"/>
      <c r="F179" s="236" t="s">
        <v>1117</v>
      </c>
      <c r="G179" s="38"/>
      <c r="H179" s="38"/>
      <c r="I179" s="138"/>
      <c r="J179" s="38"/>
      <c r="K179" s="38"/>
      <c r="L179" s="42"/>
      <c r="M179" s="237"/>
      <c r="N179" s="85"/>
      <c r="O179" s="85"/>
      <c r="P179" s="85"/>
      <c r="Q179" s="85"/>
      <c r="R179" s="85"/>
      <c r="S179" s="85"/>
      <c r="T179" s="86"/>
      <c r="AT179" s="16" t="s">
        <v>155</v>
      </c>
      <c r="AU179" s="16" t="s">
        <v>87</v>
      </c>
    </row>
    <row r="180" s="1" customFormat="1" ht="24" customHeight="1">
      <c r="B180" s="37"/>
      <c r="C180" s="222" t="s">
        <v>305</v>
      </c>
      <c r="D180" s="222" t="s">
        <v>148</v>
      </c>
      <c r="E180" s="223" t="s">
        <v>1118</v>
      </c>
      <c r="F180" s="224" t="s">
        <v>1119</v>
      </c>
      <c r="G180" s="225" t="s">
        <v>181</v>
      </c>
      <c r="H180" s="226">
        <v>24</v>
      </c>
      <c r="I180" s="227"/>
      <c r="J180" s="228">
        <f>ROUND(I180*H180,0)</f>
        <v>0</v>
      </c>
      <c r="K180" s="224" t="s">
        <v>152</v>
      </c>
      <c r="L180" s="42"/>
      <c r="M180" s="229" t="s">
        <v>1</v>
      </c>
      <c r="N180" s="230" t="s">
        <v>43</v>
      </c>
      <c r="O180" s="85"/>
      <c r="P180" s="231">
        <f>O180*H180</f>
        <v>0</v>
      </c>
      <c r="Q180" s="231">
        <v>0.00019000000000000001</v>
      </c>
      <c r="R180" s="231">
        <f>Q180*H180</f>
        <v>0.0045599999999999998</v>
      </c>
      <c r="S180" s="231">
        <v>0</v>
      </c>
      <c r="T180" s="232">
        <f>S180*H180</f>
        <v>0</v>
      </c>
      <c r="AR180" s="233" t="s">
        <v>258</v>
      </c>
      <c r="AT180" s="233" t="s">
        <v>148</v>
      </c>
      <c r="AU180" s="233" t="s">
        <v>87</v>
      </c>
      <c r="AY180" s="16" t="s">
        <v>145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6" t="s">
        <v>8</v>
      </c>
      <c r="BK180" s="234">
        <f>ROUND(I180*H180,0)</f>
        <v>0</v>
      </c>
      <c r="BL180" s="16" t="s">
        <v>258</v>
      </c>
      <c r="BM180" s="233" t="s">
        <v>1120</v>
      </c>
    </row>
    <row r="181" s="1" customFormat="1">
      <c r="B181" s="37"/>
      <c r="C181" s="38"/>
      <c r="D181" s="235" t="s">
        <v>155</v>
      </c>
      <c r="E181" s="38"/>
      <c r="F181" s="236" t="s">
        <v>1117</v>
      </c>
      <c r="G181" s="38"/>
      <c r="H181" s="38"/>
      <c r="I181" s="138"/>
      <c r="J181" s="38"/>
      <c r="K181" s="38"/>
      <c r="L181" s="42"/>
      <c r="M181" s="237"/>
      <c r="N181" s="85"/>
      <c r="O181" s="85"/>
      <c r="P181" s="85"/>
      <c r="Q181" s="85"/>
      <c r="R181" s="85"/>
      <c r="S181" s="85"/>
      <c r="T181" s="86"/>
      <c r="AT181" s="16" t="s">
        <v>155</v>
      </c>
      <c r="AU181" s="16" t="s">
        <v>87</v>
      </c>
    </row>
    <row r="182" s="13" customFormat="1">
      <c r="B182" s="248"/>
      <c r="C182" s="249"/>
      <c r="D182" s="235" t="s">
        <v>157</v>
      </c>
      <c r="E182" s="250" t="s">
        <v>1</v>
      </c>
      <c r="F182" s="251" t="s">
        <v>1121</v>
      </c>
      <c r="G182" s="249"/>
      <c r="H182" s="252">
        <v>24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AT182" s="258" t="s">
        <v>157</v>
      </c>
      <c r="AU182" s="258" t="s">
        <v>87</v>
      </c>
      <c r="AV182" s="13" t="s">
        <v>87</v>
      </c>
      <c r="AW182" s="13" t="s">
        <v>33</v>
      </c>
      <c r="AX182" s="13" t="s">
        <v>78</v>
      </c>
      <c r="AY182" s="258" t="s">
        <v>145</v>
      </c>
    </row>
    <row r="183" s="14" customFormat="1">
      <c r="B183" s="259"/>
      <c r="C183" s="260"/>
      <c r="D183" s="235" t="s">
        <v>157</v>
      </c>
      <c r="E183" s="261" t="s">
        <v>1</v>
      </c>
      <c r="F183" s="262" t="s">
        <v>161</v>
      </c>
      <c r="G183" s="260"/>
      <c r="H183" s="263">
        <v>24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AT183" s="269" t="s">
        <v>157</v>
      </c>
      <c r="AU183" s="269" t="s">
        <v>87</v>
      </c>
      <c r="AV183" s="14" t="s">
        <v>153</v>
      </c>
      <c r="AW183" s="14" t="s">
        <v>33</v>
      </c>
      <c r="AX183" s="14" t="s">
        <v>8</v>
      </c>
      <c r="AY183" s="269" t="s">
        <v>145</v>
      </c>
    </row>
    <row r="184" s="1" customFormat="1" ht="16.5" customHeight="1">
      <c r="B184" s="37"/>
      <c r="C184" s="222" t="s">
        <v>310</v>
      </c>
      <c r="D184" s="222" t="s">
        <v>148</v>
      </c>
      <c r="E184" s="223" t="s">
        <v>1122</v>
      </c>
      <c r="F184" s="224" t="s">
        <v>1123</v>
      </c>
      <c r="G184" s="225" t="s">
        <v>181</v>
      </c>
      <c r="H184" s="226">
        <v>24</v>
      </c>
      <c r="I184" s="227"/>
      <c r="J184" s="228">
        <f>ROUND(I184*H184,0)</f>
        <v>0</v>
      </c>
      <c r="K184" s="224" t="s">
        <v>152</v>
      </c>
      <c r="L184" s="42"/>
      <c r="M184" s="229" t="s">
        <v>1</v>
      </c>
      <c r="N184" s="230" t="s">
        <v>43</v>
      </c>
      <c r="O184" s="85"/>
      <c r="P184" s="231">
        <f>O184*H184</f>
        <v>0</v>
      </c>
      <c r="Q184" s="231">
        <v>1.0000000000000001E-05</v>
      </c>
      <c r="R184" s="231">
        <f>Q184*H184</f>
        <v>0.00024000000000000003</v>
      </c>
      <c r="S184" s="231">
        <v>0</v>
      </c>
      <c r="T184" s="232">
        <f>S184*H184</f>
        <v>0</v>
      </c>
      <c r="AR184" s="233" t="s">
        <v>258</v>
      </c>
      <c r="AT184" s="233" t="s">
        <v>148</v>
      </c>
      <c r="AU184" s="233" t="s">
        <v>87</v>
      </c>
      <c r="AY184" s="16" t="s">
        <v>145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6" t="s">
        <v>8</v>
      </c>
      <c r="BK184" s="234">
        <f>ROUND(I184*H184,0)</f>
        <v>0</v>
      </c>
      <c r="BL184" s="16" t="s">
        <v>258</v>
      </c>
      <c r="BM184" s="233" t="s">
        <v>1124</v>
      </c>
    </row>
    <row r="185" s="1" customFormat="1">
      <c r="B185" s="37"/>
      <c r="C185" s="38"/>
      <c r="D185" s="235" t="s">
        <v>155</v>
      </c>
      <c r="E185" s="38"/>
      <c r="F185" s="236" t="s">
        <v>1125</v>
      </c>
      <c r="G185" s="38"/>
      <c r="H185" s="38"/>
      <c r="I185" s="138"/>
      <c r="J185" s="38"/>
      <c r="K185" s="38"/>
      <c r="L185" s="42"/>
      <c r="M185" s="237"/>
      <c r="N185" s="85"/>
      <c r="O185" s="85"/>
      <c r="P185" s="85"/>
      <c r="Q185" s="85"/>
      <c r="R185" s="85"/>
      <c r="S185" s="85"/>
      <c r="T185" s="86"/>
      <c r="AT185" s="16" t="s">
        <v>155</v>
      </c>
      <c r="AU185" s="16" t="s">
        <v>87</v>
      </c>
    </row>
    <row r="186" s="1" customFormat="1" ht="24" customHeight="1">
      <c r="B186" s="37"/>
      <c r="C186" s="222" t="s">
        <v>315</v>
      </c>
      <c r="D186" s="222" t="s">
        <v>148</v>
      </c>
      <c r="E186" s="223" t="s">
        <v>1126</v>
      </c>
      <c r="F186" s="224" t="s">
        <v>1127</v>
      </c>
      <c r="G186" s="225" t="s">
        <v>342</v>
      </c>
      <c r="H186" s="226">
        <v>0.029999999999999999</v>
      </c>
      <c r="I186" s="227"/>
      <c r="J186" s="228">
        <f>ROUND(I186*H186,0)</f>
        <v>0</v>
      </c>
      <c r="K186" s="224" t="s">
        <v>152</v>
      </c>
      <c r="L186" s="42"/>
      <c r="M186" s="229" t="s">
        <v>1</v>
      </c>
      <c r="N186" s="230" t="s">
        <v>43</v>
      </c>
      <c r="O186" s="85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33" t="s">
        <v>258</v>
      </c>
      <c r="AT186" s="233" t="s">
        <v>148</v>
      </c>
      <c r="AU186" s="233" t="s">
        <v>87</v>
      </c>
      <c r="AY186" s="16" t="s">
        <v>145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6" t="s">
        <v>8</v>
      </c>
      <c r="BK186" s="234">
        <f>ROUND(I186*H186,0)</f>
        <v>0</v>
      </c>
      <c r="BL186" s="16" t="s">
        <v>258</v>
      </c>
      <c r="BM186" s="233" t="s">
        <v>1128</v>
      </c>
    </row>
    <row r="187" s="1" customFormat="1">
      <c r="B187" s="37"/>
      <c r="C187" s="38"/>
      <c r="D187" s="235" t="s">
        <v>155</v>
      </c>
      <c r="E187" s="38"/>
      <c r="F187" s="236" t="s">
        <v>1129</v>
      </c>
      <c r="G187" s="38"/>
      <c r="H187" s="38"/>
      <c r="I187" s="138"/>
      <c r="J187" s="38"/>
      <c r="K187" s="38"/>
      <c r="L187" s="42"/>
      <c r="M187" s="237"/>
      <c r="N187" s="85"/>
      <c r="O187" s="85"/>
      <c r="P187" s="85"/>
      <c r="Q187" s="85"/>
      <c r="R187" s="85"/>
      <c r="S187" s="85"/>
      <c r="T187" s="86"/>
      <c r="AT187" s="16" t="s">
        <v>155</v>
      </c>
      <c r="AU187" s="16" t="s">
        <v>87</v>
      </c>
    </row>
    <row r="188" s="11" customFormat="1" ht="22.8" customHeight="1">
      <c r="B188" s="206"/>
      <c r="C188" s="207"/>
      <c r="D188" s="208" t="s">
        <v>77</v>
      </c>
      <c r="E188" s="220" t="s">
        <v>1130</v>
      </c>
      <c r="F188" s="220" t="s">
        <v>1131</v>
      </c>
      <c r="G188" s="207"/>
      <c r="H188" s="207"/>
      <c r="I188" s="210"/>
      <c r="J188" s="221">
        <f>BK188</f>
        <v>0</v>
      </c>
      <c r="K188" s="207"/>
      <c r="L188" s="212"/>
      <c r="M188" s="213"/>
      <c r="N188" s="214"/>
      <c r="O188" s="214"/>
      <c r="P188" s="215">
        <f>SUM(P189:P240)</f>
        <v>0</v>
      </c>
      <c r="Q188" s="214"/>
      <c r="R188" s="215">
        <f>SUM(R189:R240)</f>
        <v>0.15758999999999995</v>
      </c>
      <c r="S188" s="214"/>
      <c r="T188" s="216">
        <f>SUM(T189:T240)</f>
        <v>0.068589999999999998</v>
      </c>
      <c r="AR188" s="217" t="s">
        <v>87</v>
      </c>
      <c r="AT188" s="218" t="s">
        <v>77</v>
      </c>
      <c r="AU188" s="218" t="s">
        <v>8</v>
      </c>
      <c r="AY188" s="217" t="s">
        <v>145</v>
      </c>
      <c r="BK188" s="219">
        <f>SUM(BK189:BK240)</f>
        <v>0</v>
      </c>
    </row>
    <row r="189" s="1" customFormat="1" ht="16.5" customHeight="1">
      <c r="B189" s="37"/>
      <c r="C189" s="222" t="s">
        <v>321</v>
      </c>
      <c r="D189" s="222" t="s">
        <v>148</v>
      </c>
      <c r="E189" s="223" t="s">
        <v>1132</v>
      </c>
      <c r="F189" s="224" t="s">
        <v>1133</v>
      </c>
      <c r="G189" s="225" t="s">
        <v>1134</v>
      </c>
      <c r="H189" s="226">
        <v>1</v>
      </c>
      <c r="I189" s="227"/>
      <c r="J189" s="228">
        <f>ROUND(I189*H189,0)</f>
        <v>0</v>
      </c>
      <c r="K189" s="224" t="s">
        <v>152</v>
      </c>
      <c r="L189" s="42"/>
      <c r="M189" s="229" t="s">
        <v>1</v>
      </c>
      <c r="N189" s="230" t="s">
        <v>43</v>
      </c>
      <c r="O189" s="85"/>
      <c r="P189" s="231">
        <f>O189*H189</f>
        <v>0</v>
      </c>
      <c r="Q189" s="231">
        <v>0</v>
      </c>
      <c r="R189" s="231">
        <f>Q189*H189</f>
        <v>0</v>
      </c>
      <c r="S189" s="231">
        <v>0.034200000000000001</v>
      </c>
      <c r="T189" s="232">
        <f>S189*H189</f>
        <v>0.034200000000000001</v>
      </c>
      <c r="AR189" s="233" t="s">
        <v>258</v>
      </c>
      <c r="AT189" s="233" t="s">
        <v>148</v>
      </c>
      <c r="AU189" s="233" t="s">
        <v>87</v>
      </c>
      <c r="AY189" s="16" t="s">
        <v>145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6" t="s">
        <v>8</v>
      </c>
      <c r="BK189" s="234">
        <f>ROUND(I189*H189,0)</f>
        <v>0</v>
      </c>
      <c r="BL189" s="16" t="s">
        <v>258</v>
      </c>
      <c r="BM189" s="233" t="s">
        <v>1135</v>
      </c>
    </row>
    <row r="190" s="1" customFormat="1">
      <c r="B190" s="37"/>
      <c r="C190" s="38"/>
      <c r="D190" s="235" t="s">
        <v>155</v>
      </c>
      <c r="E190" s="38"/>
      <c r="F190" s="236" t="s">
        <v>1136</v>
      </c>
      <c r="G190" s="38"/>
      <c r="H190" s="38"/>
      <c r="I190" s="138"/>
      <c r="J190" s="38"/>
      <c r="K190" s="38"/>
      <c r="L190" s="42"/>
      <c r="M190" s="237"/>
      <c r="N190" s="85"/>
      <c r="O190" s="85"/>
      <c r="P190" s="85"/>
      <c r="Q190" s="85"/>
      <c r="R190" s="85"/>
      <c r="S190" s="85"/>
      <c r="T190" s="86"/>
      <c r="AT190" s="16" t="s">
        <v>155</v>
      </c>
      <c r="AU190" s="16" t="s">
        <v>87</v>
      </c>
    </row>
    <row r="191" s="1" customFormat="1" ht="16.5" customHeight="1">
      <c r="B191" s="37"/>
      <c r="C191" s="222" t="s">
        <v>327</v>
      </c>
      <c r="D191" s="222" t="s">
        <v>148</v>
      </c>
      <c r="E191" s="223" t="s">
        <v>1137</v>
      </c>
      <c r="F191" s="224" t="s">
        <v>1138</v>
      </c>
      <c r="G191" s="225" t="s">
        <v>151</v>
      </c>
      <c r="H191" s="226">
        <v>2</v>
      </c>
      <c r="I191" s="227"/>
      <c r="J191" s="228">
        <f>ROUND(I191*H191,0)</f>
        <v>0</v>
      </c>
      <c r="K191" s="224" t="s">
        <v>152</v>
      </c>
      <c r="L191" s="42"/>
      <c r="M191" s="229" t="s">
        <v>1</v>
      </c>
      <c r="N191" s="230" t="s">
        <v>43</v>
      </c>
      <c r="O191" s="85"/>
      <c r="P191" s="231">
        <f>O191*H191</f>
        <v>0</v>
      </c>
      <c r="Q191" s="231">
        <v>0.0024199999999999998</v>
      </c>
      <c r="R191" s="231">
        <f>Q191*H191</f>
        <v>0.0048399999999999997</v>
      </c>
      <c r="S191" s="231">
        <v>0</v>
      </c>
      <c r="T191" s="232">
        <f>S191*H191</f>
        <v>0</v>
      </c>
      <c r="AR191" s="233" t="s">
        <v>258</v>
      </c>
      <c r="AT191" s="233" t="s">
        <v>148</v>
      </c>
      <c r="AU191" s="233" t="s">
        <v>87</v>
      </c>
      <c r="AY191" s="16" t="s">
        <v>145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6" t="s">
        <v>8</v>
      </c>
      <c r="BK191" s="234">
        <f>ROUND(I191*H191,0)</f>
        <v>0</v>
      </c>
      <c r="BL191" s="16" t="s">
        <v>258</v>
      </c>
      <c r="BM191" s="233" t="s">
        <v>1139</v>
      </c>
    </row>
    <row r="192" s="1" customFormat="1">
      <c r="B192" s="37"/>
      <c r="C192" s="38"/>
      <c r="D192" s="235" t="s">
        <v>155</v>
      </c>
      <c r="E192" s="38"/>
      <c r="F192" s="236" t="s">
        <v>1140</v>
      </c>
      <c r="G192" s="38"/>
      <c r="H192" s="38"/>
      <c r="I192" s="138"/>
      <c r="J192" s="38"/>
      <c r="K192" s="38"/>
      <c r="L192" s="42"/>
      <c r="M192" s="237"/>
      <c r="N192" s="85"/>
      <c r="O192" s="85"/>
      <c r="P192" s="85"/>
      <c r="Q192" s="85"/>
      <c r="R192" s="85"/>
      <c r="S192" s="85"/>
      <c r="T192" s="86"/>
      <c r="AT192" s="16" t="s">
        <v>155</v>
      </c>
      <c r="AU192" s="16" t="s">
        <v>87</v>
      </c>
    </row>
    <row r="193" s="1" customFormat="1" ht="24" customHeight="1">
      <c r="B193" s="37"/>
      <c r="C193" s="270" t="s">
        <v>334</v>
      </c>
      <c r="D193" s="270" t="s">
        <v>352</v>
      </c>
      <c r="E193" s="271" t="s">
        <v>1141</v>
      </c>
      <c r="F193" s="272" t="s">
        <v>1142</v>
      </c>
      <c r="G193" s="273" t="s">
        <v>151</v>
      </c>
      <c r="H193" s="274">
        <v>2</v>
      </c>
      <c r="I193" s="275"/>
      <c r="J193" s="276">
        <f>ROUND(I193*H193,0)</f>
        <v>0</v>
      </c>
      <c r="K193" s="272" t="s">
        <v>1</v>
      </c>
      <c r="L193" s="277"/>
      <c r="M193" s="278" t="s">
        <v>1</v>
      </c>
      <c r="N193" s="279" t="s">
        <v>43</v>
      </c>
      <c r="O193" s="85"/>
      <c r="P193" s="231">
        <f>O193*H193</f>
        <v>0</v>
      </c>
      <c r="Q193" s="231">
        <v>0.014999999999999999</v>
      </c>
      <c r="R193" s="231">
        <f>Q193*H193</f>
        <v>0.029999999999999999</v>
      </c>
      <c r="S193" s="231">
        <v>0</v>
      </c>
      <c r="T193" s="232">
        <f>S193*H193</f>
        <v>0</v>
      </c>
      <c r="AR193" s="233" t="s">
        <v>351</v>
      </c>
      <c r="AT193" s="233" t="s">
        <v>352</v>
      </c>
      <c r="AU193" s="233" t="s">
        <v>87</v>
      </c>
      <c r="AY193" s="16" t="s">
        <v>145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6" t="s">
        <v>8</v>
      </c>
      <c r="BK193" s="234">
        <f>ROUND(I193*H193,0)</f>
        <v>0</v>
      </c>
      <c r="BL193" s="16" t="s">
        <v>258</v>
      </c>
      <c r="BM193" s="233" t="s">
        <v>1143</v>
      </c>
    </row>
    <row r="194" s="1" customFormat="1">
      <c r="B194" s="37"/>
      <c r="C194" s="38"/>
      <c r="D194" s="235" t="s">
        <v>155</v>
      </c>
      <c r="E194" s="38"/>
      <c r="F194" s="236" t="s">
        <v>1144</v>
      </c>
      <c r="G194" s="38"/>
      <c r="H194" s="38"/>
      <c r="I194" s="138"/>
      <c r="J194" s="38"/>
      <c r="K194" s="38"/>
      <c r="L194" s="42"/>
      <c r="M194" s="237"/>
      <c r="N194" s="85"/>
      <c r="O194" s="85"/>
      <c r="P194" s="85"/>
      <c r="Q194" s="85"/>
      <c r="R194" s="85"/>
      <c r="S194" s="85"/>
      <c r="T194" s="86"/>
      <c r="AT194" s="16" t="s">
        <v>155</v>
      </c>
      <c r="AU194" s="16" t="s">
        <v>87</v>
      </c>
    </row>
    <row r="195" s="1" customFormat="1" ht="36" customHeight="1">
      <c r="B195" s="37"/>
      <c r="C195" s="270" t="s">
        <v>339</v>
      </c>
      <c r="D195" s="270" t="s">
        <v>352</v>
      </c>
      <c r="E195" s="271" t="s">
        <v>1145</v>
      </c>
      <c r="F195" s="272" t="s">
        <v>1146</v>
      </c>
      <c r="G195" s="273" t="s">
        <v>151</v>
      </c>
      <c r="H195" s="274">
        <v>2</v>
      </c>
      <c r="I195" s="275"/>
      <c r="J195" s="276">
        <f>ROUND(I195*H195,0)</f>
        <v>0</v>
      </c>
      <c r="K195" s="272" t="s">
        <v>152</v>
      </c>
      <c r="L195" s="277"/>
      <c r="M195" s="278" t="s">
        <v>1</v>
      </c>
      <c r="N195" s="279" t="s">
        <v>43</v>
      </c>
      <c r="O195" s="85"/>
      <c r="P195" s="231">
        <f>O195*H195</f>
        <v>0</v>
      </c>
      <c r="Q195" s="231">
        <v>0.001</v>
      </c>
      <c r="R195" s="231">
        <f>Q195*H195</f>
        <v>0.002</v>
      </c>
      <c r="S195" s="231">
        <v>0</v>
      </c>
      <c r="T195" s="232">
        <f>S195*H195</f>
        <v>0</v>
      </c>
      <c r="AR195" s="233" t="s">
        <v>351</v>
      </c>
      <c r="AT195" s="233" t="s">
        <v>352</v>
      </c>
      <c r="AU195" s="233" t="s">
        <v>87</v>
      </c>
      <c r="AY195" s="16" t="s">
        <v>145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6" t="s">
        <v>8</v>
      </c>
      <c r="BK195" s="234">
        <f>ROUND(I195*H195,0)</f>
        <v>0</v>
      </c>
      <c r="BL195" s="16" t="s">
        <v>258</v>
      </c>
      <c r="BM195" s="233" t="s">
        <v>1147</v>
      </c>
    </row>
    <row r="196" s="1" customFormat="1">
      <c r="B196" s="37"/>
      <c r="C196" s="38"/>
      <c r="D196" s="235" t="s">
        <v>155</v>
      </c>
      <c r="E196" s="38"/>
      <c r="F196" s="236" t="s">
        <v>1148</v>
      </c>
      <c r="G196" s="38"/>
      <c r="H196" s="38"/>
      <c r="I196" s="138"/>
      <c r="J196" s="38"/>
      <c r="K196" s="38"/>
      <c r="L196" s="42"/>
      <c r="M196" s="237"/>
      <c r="N196" s="85"/>
      <c r="O196" s="85"/>
      <c r="P196" s="85"/>
      <c r="Q196" s="85"/>
      <c r="R196" s="85"/>
      <c r="S196" s="85"/>
      <c r="T196" s="86"/>
      <c r="AT196" s="16" t="s">
        <v>155</v>
      </c>
      <c r="AU196" s="16" t="s">
        <v>87</v>
      </c>
    </row>
    <row r="197" s="1" customFormat="1" ht="24" customHeight="1">
      <c r="B197" s="37"/>
      <c r="C197" s="270" t="s">
        <v>346</v>
      </c>
      <c r="D197" s="270" t="s">
        <v>352</v>
      </c>
      <c r="E197" s="271" t="s">
        <v>1149</v>
      </c>
      <c r="F197" s="272" t="s">
        <v>1150</v>
      </c>
      <c r="G197" s="273" t="s">
        <v>151</v>
      </c>
      <c r="H197" s="274">
        <v>2</v>
      </c>
      <c r="I197" s="275"/>
      <c r="J197" s="276">
        <f>ROUND(I197*H197,0)</f>
        <v>0</v>
      </c>
      <c r="K197" s="272" t="s">
        <v>152</v>
      </c>
      <c r="L197" s="277"/>
      <c r="M197" s="278" t="s">
        <v>1</v>
      </c>
      <c r="N197" s="279" t="s">
        <v>43</v>
      </c>
      <c r="O197" s="85"/>
      <c r="P197" s="231">
        <f>O197*H197</f>
        <v>0</v>
      </c>
      <c r="Q197" s="231">
        <v>0.0012999999999999999</v>
      </c>
      <c r="R197" s="231">
        <f>Q197*H197</f>
        <v>0.0025999999999999999</v>
      </c>
      <c r="S197" s="231">
        <v>0</v>
      </c>
      <c r="T197" s="232">
        <f>S197*H197</f>
        <v>0</v>
      </c>
      <c r="AR197" s="233" t="s">
        <v>351</v>
      </c>
      <c r="AT197" s="233" t="s">
        <v>352</v>
      </c>
      <c r="AU197" s="233" t="s">
        <v>87</v>
      </c>
      <c r="AY197" s="16" t="s">
        <v>145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6" t="s">
        <v>8</v>
      </c>
      <c r="BK197" s="234">
        <f>ROUND(I197*H197,0)</f>
        <v>0</v>
      </c>
      <c r="BL197" s="16" t="s">
        <v>258</v>
      </c>
      <c r="BM197" s="233" t="s">
        <v>1151</v>
      </c>
    </row>
    <row r="198" s="1" customFormat="1">
      <c r="B198" s="37"/>
      <c r="C198" s="38"/>
      <c r="D198" s="235" t="s">
        <v>155</v>
      </c>
      <c r="E198" s="38"/>
      <c r="F198" s="236" t="s">
        <v>1152</v>
      </c>
      <c r="G198" s="38"/>
      <c r="H198" s="38"/>
      <c r="I198" s="138"/>
      <c r="J198" s="38"/>
      <c r="K198" s="38"/>
      <c r="L198" s="42"/>
      <c r="M198" s="237"/>
      <c r="N198" s="85"/>
      <c r="O198" s="85"/>
      <c r="P198" s="85"/>
      <c r="Q198" s="85"/>
      <c r="R198" s="85"/>
      <c r="S198" s="85"/>
      <c r="T198" s="86"/>
      <c r="AT198" s="16" t="s">
        <v>155</v>
      </c>
      <c r="AU198" s="16" t="s">
        <v>87</v>
      </c>
    </row>
    <row r="199" s="1" customFormat="1" ht="16.5" customHeight="1">
      <c r="B199" s="37"/>
      <c r="C199" s="222" t="s">
        <v>351</v>
      </c>
      <c r="D199" s="222" t="s">
        <v>148</v>
      </c>
      <c r="E199" s="223" t="s">
        <v>1153</v>
      </c>
      <c r="F199" s="224" t="s">
        <v>1154</v>
      </c>
      <c r="G199" s="225" t="s">
        <v>1134</v>
      </c>
      <c r="H199" s="226">
        <v>1</v>
      </c>
      <c r="I199" s="227"/>
      <c r="J199" s="228">
        <f>ROUND(I199*H199,0)</f>
        <v>0</v>
      </c>
      <c r="K199" s="224" t="s">
        <v>152</v>
      </c>
      <c r="L199" s="42"/>
      <c r="M199" s="229" t="s">
        <v>1</v>
      </c>
      <c r="N199" s="230" t="s">
        <v>43</v>
      </c>
      <c r="O199" s="85"/>
      <c r="P199" s="231">
        <f>O199*H199</f>
        <v>0</v>
      </c>
      <c r="Q199" s="231">
        <v>0</v>
      </c>
      <c r="R199" s="231">
        <f>Q199*H199</f>
        <v>0</v>
      </c>
      <c r="S199" s="231">
        <v>0.019460000000000002</v>
      </c>
      <c r="T199" s="232">
        <f>S199*H199</f>
        <v>0.019460000000000002</v>
      </c>
      <c r="AR199" s="233" t="s">
        <v>258</v>
      </c>
      <c r="AT199" s="233" t="s">
        <v>148</v>
      </c>
      <c r="AU199" s="233" t="s">
        <v>87</v>
      </c>
      <c r="AY199" s="16" t="s">
        <v>145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6" t="s">
        <v>8</v>
      </c>
      <c r="BK199" s="234">
        <f>ROUND(I199*H199,0)</f>
        <v>0</v>
      </c>
      <c r="BL199" s="16" t="s">
        <v>258</v>
      </c>
      <c r="BM199" s="233" t="s">
        <v>1155</v>
      </c>
    </row>
    <row r="200" s="1" customFormat="1">
      <c r="B200" s="37"/>
      <c r="C200" s="38"/>
      <c r="D200" s="235" t="s">
        <v>155</v>
      </c>
      <c r="E200" s="38"/>
      <c r="F200" s="236" t="s">
        <v>1156</v>
      </c>
      <c r="G200" s="38"/>
      <c r="H200" s="38"/>
      <c r="I200" s="138"/>
      <c r="J200" s="38"/>
      <c r="K200" s="38"/>
      <c r="L200" s="42"/>
      <c r="M200" s="237"/>
      <c r="N200" s="85"/>
      <c r="O200" s="85"/>
      <c r="P200" s="85"/>
      <c r="Q200" s="85"/>
      <c r="R200" s="85"/>
      <c r="S200" s="85"/>
      <c r="T200" s="86"/>
      <c r="AT200" s="16" t="s">
        <v>155</v>
      </c>
      <c r="AU200" s="16" t="s">
        <v>87</v>
      </c>
    </row>
    <row r="201" s="1" customFormat="1" ht="16.5" customHeight="1">
      <c r="B201" s="37"/>
      <c r="C201" s="222" t="s">
        <v>356</v>
      </c>
      <c r="D201" s="222" t="s">
        <v>148</v>
      </c>
      <c r="E201" s="223" t="s">
        <v>1157</v>
      </c>
      <c r="F201" s="224" t="s">
        <v>1158</v>
      </c>
      <c r="G201" s="225" t="s">
        <v>1134</v>
      </c>
      <c r="H201" s="226">
        <v>3</v>
      </c>
      <c r="I201" s="227"/>
      <c r="J201" s="228">
        <f>ROUND(I201*H201,0)</f>
        <v>0</v>
      </c>
      <c r="K201" s="224" t="s">
        <v>152</v>
      </c>
      <c r="L201" s="42"/>
      <c r="M201" s="229" t="s">
        <v>1</v>
      </c>
      <c r="N201" s="230" t="s">
        <v>43</v>
      </c>
      <c r="O201" s="85"/>
      <c r="P201" s="231">
        <f>O201*H201</f>
        <v>0</v>
      </c>
      <c r="Q201" s="231">
        <v>0.0018500000000000001</v>
      </c>
      <c r="R201" s="231">
        <f>Q201*H201</f>
        <v>0.0055500000000000002</v>
      </c>
      <c r="S201" s="231">
        <v>0</v>
      </c>
      <c r="T201" s="232">
        <f>S201*H201</f>
        <v>0</v>
      </c>
      <c r="AR201" s="233" t="s">
        <v>258</v>
      </c>
      <c r="AT201" s="233" t="s">
        <v>148</v>
      </c>
      <c r="AU201" s="233" t="s">
        <v>87</v>
      </c>
      <c r="AY201" s="16" t="s">
        <v>145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6" t="s">
        <v>8</v>
      </c>
      <c r="BK201" s="234">
        <f>ROUND(I201*H201,0)</f>
        <v>0</v>
      </c>
      <c r="BL201" s="16" t="s">
        <v>258</v>
      </c>
      <c r="BM201" s="233" t="s">
        <v>1159</v>
      </c>
    </row>
    <row r="202" s="1" customFormat="1">
      <c r="B202" s="37"/>
      <c r="C202" s="38"/>
      <c r="D202" s="235" t="s">
        <v>155</v>
      </c>
      <c r="E202" s="38"/>
      <c r="F202" s="236" t="s">
        <v>1160</v>
      </c>
      <c r="G202" s="38"/>
      <c r="H202" s="38"/>
      <c r="I202" s="138"/>
      <c r="J202" s="38"/>
      <c r="K202" s="38"/>
      <c r="L202" s="42"/>
      <c r="M202" s="237"/>
      <c r="N202" s="85"/>
      <c r="O202" s="85"/>
      <c r="P202" s="85"/>
      <c r="Q202" s="85"/>
      <c r="R202" s="85"/>
      <c r="S202" s="85"/>
      <c r="T202" s="86"/>
      <c r="AT202" s="16" t="s">
        <v>155</v>
      </c>
      <c r="AU202" s="16" t="s">
        <v>87</v>
      </c>
    </row>
    <row r="203" s="1" customFormat="1" ht="24" customHeight="1">
      <c r="B203" s="37"/>
      <c r="C203" s="270" t="s">
        <v>362</v>
      </c>
      <c r="D203" s="270" t="s">
        <v>352</v>
      </c>
      <c r="E203" s="271" t="s">
        <v>1161</v>
      </c>
      <c r="F203" s="272" t="s">
        <v>1162</v>
      </c>
      <c r="G203" s="273" t="s">
        <v>151</v>
      </c>
      <c r="H203" s="274">
        <v>2</v>
      </c>
      <c r="I203" s="275"/>
      <c r="J203" s="276">
        <f>ROUND(I203*H203,0)</f>
        <v>0</v>
      </c>
      <c r="K203" s="272" t="s">
        <v>1</v>
      </c>
      <c r="L203" s="277"/>
      <c r="M203" s="278" t="s">
        <v>1</v>
      </c>
      <c r="N203" s="279" t="s">
        <v>43</v>
      </c>
      <c r="O203" s="85"/>
      <c r="P203" s="231">
        <f>O203*H203</f>
        <v>0</v>
      </c>
      <c r="Q203" s="231">
        <v>0.0089999999999999993</v>
      </c>
      <c r="R203" s="231">
        <f>Q203*H203</f>
        <v>0.017999999999999999</v>
      </c>
      <c r="S203" s="231">
        <v>0</v>
      </c>
      <c r="T203" s="232">
        <f>S203*H203</f>
        <v>0</v>
      </c>
      <c r="AR203" s="233" t="s">
        <v>351</v>
      </c>
      <c r="AT203" s="233" t="s">
        <v>352</v>
      </c>
      <c r="AU203" s="233" t="s">
        <v>87</v>
      </c>
      <c r="AY203" s="16" t="s">
        <v>145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6" t="s">
        <v>8</v>
      </c>
      <c r="BK203" s="234">
        <f>ROUND(I203*H203,0)</f>
        <v>0</v>
      </c>
      <c r="BL203" s="16" t="s">
        <v>258</v>
      </c>
      <c r="BM203" s="233" t="s">
        <v>1163</v>
      </c>
    </row>
    <row r="204" s="1" customFormat="1">
      <c r="B204" s="37"/>
      <c r="C204" s="38"/>
      <c r="D204" s="235" t="s">
        <v>155</v>
      </c>
      <c r="E204" s="38"/>
      <c r="F204" s="236" t="s">
        <v>1164</v>
      </c>
      <c r="G204" s="38"/>
      <c r="H204" s="38"/>
      <c r="I204" s="138"/>
      <c r="J204" s="38"/>
      <c r="K204" s="38"/>
      <c r="L204" s="42"/>
      <c r="M204" s="237"/>
      <c r="N204" s="85"/>
      <c r="O204" s="85"/>
      <c r="P204" s="85"/>
      <c r="Q204" s="85"/>
      <c r="R204" s="85"/>
      <c r="S204" s="85"/>
      <c r="T204" s="86"/>
      <c r="AT204" s="16" t="s">
        <v>155</v>
      </c>
      <c r="AU204" s="16" t="s">
        <v>87</v>
      </c>
    </row>
    <row r="205" s="1" customFormat="1" ht="24" customHeight="1">
      <c r="B205" s="37"/>
      <c r="C205" s="270" t="s">
        <v>366</v>
      </c>
      <c r="D205" s="270" t="s">
        <v>352</v>
      </c>
      <c r="E205" s="271" t="s">
        <v>1165</v>
      </c>
      <c r="F205" s="272" t="s">
        <v>1166</v>
      </c>
      <c r="G205" s="273" t="s">
        <v>151</v>
      </c>
      <c r="H205" s="274">
        <v>1</v>
      </c>
      <c r="I205" s="275"/>
      <c r="J205" s="276">
        <f>ROUND(I205*H205,0)</f>
        <v>0</v>
      </c>
      <c r="K205" s="272" t="s">
        <v>1</v>
      </c>
      <c r="L205" s="277"/>
      <c r="M205" s="278" t="s">
        <v>1</v>
      </c>
      <c r="N205" s="279" t="s">
        <v>43</v>
      </c>
      <c r="O205" s="85"/>
      <c r="P205" s="231">
        <f>O205*H205</f>
        <v>0</v>
      </c>
      <c r="Q205" s="231">
        <v>0.014999999999999999</v>
      </c>
      <c r="R205" s="231">
        <f>Q205*H205</f>
        <v>0.014999999999999999</v>
      </c>
      <c r="S205" s="231">
        <v>0</v>
      </c>
      <c r="T205" s="232">
        <f>S205*H205</f>
        <v>0</v>
      </c>
      <c r="AR205" s="233" t="s">
        <v>351</v>
      </c>
      <c r="AT205" s="233" t="s">
        <v>352</v>
      </c>
      <c r="AU205" s="233" t="s">
        <v>87</v>
      </c>
      <c r="AY205" s="16" t="s">
        <v>145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6" t="s">
        <v>8</v>
      </c>
      <c r="BK205" s="234">
        <f>ROUND(I205*H205,0)</f>
        <v>0</v>
      </c>
      <c r="BL205" s="16" t="s">
        <v>258</v>
      </c>
      <c r="BM205" s="233" t="s">
        <v>1167</v>
      </c>
    </row>
    <row r="206" s="1" customFormat="1">
      <c r="B206" s="37"/>
      <c r="C206" s="38"/>
      <c r="D206" s="235" t="s">
        <v>155</v>
      </c>
      <c r="E206" s="38"/>
      <c r="F206" s="236" t="s">
        <v>1168</v>
      </c>
      <c r="G206" s="38"/>
      <c r="H206" s="38"/>
      <c r="I206" s="138"/>
      <c r="J206" s="38"/>
      <c r="K206" s="38"/>
      <c r="L206" s="42"/>
      <c r="M206" s="237"/>
      <c r="N206" s="85"/>
      <c r="O206" s="85"/>
      <c r="P206" s="85"/>
      <c r="Q206" s="85"/>
      <c r="R206" s="85"/>
      <c r="S206" s="85"/>
      <c r="T206" s="86"/>
      <c r="AT206" s="16" t="s">
        <v>155</v>
      </c>
      <c r="AU206" s="16" t="s">
        <v>87</v>
      </c>
    </row>
    <row r="207" s="1" customFormat="1" ht="48" customHeight="1">
      <c r="B207" s="37"/>
      <c r="C207" s="222" t="s">
        <v>371</v>
      </c>
      <c r="D207" s="222" t="s">
        <v>148</v>
      </c>
      <c r="E207" s="223" t="s">
        <v>1169</v>
      </c>
      <c r="F207" s="224" t="s">
        <v>1170</v>
      </c>
      <c r="G207" s="225" t="s">
        <v>1134</v>
      </c>
      <c r="H207" s="226">
        <v>1</v>
      </c>
      <c r="I207" s="227"/>
      <c r="J207" s="228">
        <f>ROUND(I207*H207,0)</f>
        <v>0</v>
      </c>
      <c r="K207" s="224" t="s">
        <v>1</v>
      </c>
      <c r="L207" s="42"/>
      <c r="M207" s="229" t="s">
        <v>1</v>
      </c>
      <c r="N207" s="230" t="s">
        <v>43</v>
      </c>
      <c r="O207" s="85"/>
      <c r="P207" s="231">
        <f>O207*H207</f>
        <v>0</v>
      </c>
      <c r="Q207" s="231">
        <v>0.02034</v>
      </c>
      <c r="R207" s="231">
        <f>Q207*H207</f>
        <v>0.02034</v>
      </c>
      <c r="S207" s="231">
        <v>0</v>
      </c>
      <c r="T207" s="232">
        <f>S207*H207</f>
        <v>0</v>
      </c>
      <c r="AR207" s="233" t="s">
        <v>258</v>
      </c>
      <c r="AT207" s="233" t="s">
        <v>148</v>
      </c>
      <c r="AU207" s="233" t="s">
        <v>87</v>
      </c>
      <c r="AY207" s="16" t="s">
        <v>145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6" t="s">
        <v>8</v>
      </c>
      <c r="BK207" s="234">
        <f>ROUND(I207*H207,0)</f>
        <v>0</v>
      </c>
      <c r="BL207" s="16" t="s">
        <v>258</v>
      </c>
      <c r="BM207" s="233" t="s">
        <v>1171</v>
      </c>
    </row>
    <row r="208" s="1" customFormat="1">
      <c r="B208" s="37"/>
      <c r="C208" s="38"/>
      <c r="D208" s="235" t="s">
        <v>155</v>
      </c>
      <c r="E208" s="38"/>
      <c r="F208" s="236" t="s">
        <v>1172</v>
      </c>
      <c r="G208" s="38"/>
      <c r="H208" s="38"/>
      <c r="I208" s="138"/>
      <c r="J208" s="38"/>
      <c r="K208" s="38"/>
      <c r="L208" s="42"/>
      <c r="M208" s="237"/>
      <c r="N208" s="85"/>
      <c r="O208" s="85"/>
      <c r="P208" s="85"/>
      <c r="Q208" s="85"/>
      <c r="R208" s="85"/>
      <c r="S208" s="85"/>
      <c r="T208" s="86"/>
      <c r="AT208" s="16" t="s">
        <v>155</v>
      </c>
      <c r="AU208" s="16" t="s">
        <v>87</v>
      </c>
    </row>
    <row r="209" s="1" customFormat="1" ht="36" customHeight="1">
      <c r="B209" s="37"/>
      <c r="C209" s="222" t="s">
        <v>375</v>
      </c>
      <c r="D209" s="222" t="s">
        <v>148</v>
      </c>
      <c r="E209" s="223" t="s">
        <v>1173</v>
      </c>
      <c r="F209" s="224" t="s">
        <v>1174</v>
      </c>
      <c r="G209" s="225" t="s">
        <v>1134</v>
      </c>
      <c r="H209" s="226">
        <v>2</v>
      </c>
      <c r="I209" s="227"/>
      <c r="J209" s="228">
        <f>ROUND(I209*H209,0)</f>
        <v>0</v>
      </c>
      <c r="K209" s="224" t="s">
        <v>1</v>
      </c>
      <c r="L209" s="42"/>
      <c r="M209" s="229" t="s">
        <v>1</v>
      </c>
      <c r="N209" s="230" t="s">
        <v>43</v>
      </c>
      <c r="O209" s="85"/>
      <c r="P209" s="231">
        <f>O209*H209</f>
        <v>0</v>
      </c>
      <c r="Q209" s="231">
        <v>0.00051999999999999995</v>
      </c>
      <c r="R209" s="231">
        <f>Q209*H209</f>
        <v>0.0010399999999999999</v>
      </c>
      <c r="S209" s="231">
        <v>0</v>
      </c>
      <c r="T209" s="232">
        <f>S209*H209</f>
        <v>0</v>
      </c>
      <c r="AR209" s="233" t="s">
        <v>258</v>
      </c>
      <c r="AT209" s="233" t="s">
        <v>148</v>
      </c>
      <c r="AU209" s="233" t="s">
        <v>87</v>
      </c>
      <c r="AY209" s="16" t="s">
        <v>145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6" t="s">
        <v>8</v>
      </c>
      <c r="BK209" s="234">
        <f>ROUND(I209*H209,0)</f>
        <v>0</v>
      </c>
      <c r="BL209" s="16" t="s">
        <v>258</v>
      </c>
      <c r="BM209" s="233" t="s">
        <v>1175</v>
      </c>
    </row>
    <row r="210" s="1" customFormat="1">
      <c r="B210" s="37"/>
      <c r="C210" s="38"/>
      <c r="D210" s="235" t="s">
        <v>155</v>
      </c>
      <c r="E210" s="38"/>
      <c r="F210" s="236" t="s">
        <v>1176</v>
      </c>
      <c r="G210" s="38"/>
      <c r="H210" s="38"/>
      <c r="I210" s="138"/>
      <c r="J210" s="38"/>
      <c r="K210" s="38"/>
      <c r="L210" s="42"/>
      <c r="M210" s="237"/>
      <c r="N210" s="85"/>
      <c r="O210" s="85"/>
      <c r="P210" s="85"/>
      <c r="Q210" s="85"/>
      <c r="R210" s="85"/>
      <c r="S210" s="85"/>
      <c r="T210" s="86"/>
      <c r="AT210" s="16" t="s">
        <v>155</v>
      </c>
      <c r="AU210" s="16" t="s">
        <v>87</v>
      </c>
    </row>
    <row r="211" s="1" customFormat="1" ht="24" customHeight="1">
      <c r="B211" s="37"/>
      <c r="C211" s="222" t="s">
        <v>379</v>
      </c>
      <c r="D211" s="222" t="s">
        <v>148</v>
      </c>
      <c r="E211" s="223" t="s">
        <v>1177</v>
      </c>
      <c r="F211" s="224" t="s">
        <v>1178</v>
      </c>
      <c r="G211" s="225" t="s">
        <v>1134</v>
      </c>
      <c r="H211" s="226">
        <v>2</v>
      </c>
      <c r="I211" s="227"/>
      <c r="J211" s="228">
        <f>ROUND(I211*H211,0)</f>
        <v>0</v>
      </c>
      <c r="K211" s="224" t="s">
        <v>1</v>
      </c>
      <c r="L211" s="42"/>
      <c r="M211" s="229" t="s">
        <v>1</v>
      </c>
      <c r="N211" s="230" t="s">
        <v>43</v>
      </c>
      <c r="O211" s="85"/>
      <c r="P211" s="231">
        <f>O211*H211</f>
        <v>0</v>
      </c>
      <c r="Q211" s="231">
        <v>0.00084999999999999995</v>
      </c>
      <c r="R211" s="231">
        <f>Q211*H211</f>
        <v>0.0016999999999999999</v>
      </c>
      <c r="S211" s="231">
        <v>0</v>
      </c>
      <c r="T211" s="232">
        <f>S211*H211</f>
        <v>0</v>
      </c>
      <c r="AR211" s="233" t="s">
        <v>258</v>
      </c>
      <c r="AT211" s="233" t="s">
        <v>148</v>
      </c>
      <c r="AU211" s="233" t="s">
        <v>87</v>
      </c>
      <c r="AY211" s="16" t="s">
        <v>145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6" t="s">
        <v>8</v>
      </c>
      <c r="BK211" s="234">
        <f>ROUND(I211*H211,0)</f>
        <v>0</v>
      </c>
      <c r="BL211" s="16" t="s">
        <v>258</v>
      </c>
      <c r="BM211" s="233" t="s">
        <v>1179</v>
      </c>
    </row>
    <row r="212" s="1" customFormat="1">
      <c r="B212" s="37"/>
      <c r="C212" s="38"/>
      <c r="D212" s="235" t="s">
        <v>155</v>
      </c>
      <c r="E212" s="38"/>
      <c r="F212" s="236" t="s">
        <v>1180</v>
      </c>
      <c r="G212" s="38"/>
      <c r="H212" s="38"/>
      <c r="I212" s="138"/>
      <c r="J212" s="38"/>
      <c r="K212" s="38"/>
      <c r="L212" s="42"/>
      <c r="M212" s="237"/>
      <c r="N212" s="85"/>
      <c r="O212" s="85"/>
      <c r="P212" s="85"/>
      <c r="Q212" s="85"/>
      <c r="R212" s="85"/>
      <c r="S212" s="85"/>
      <c r="T212" s="86"/>
      <c r="AT212" s="16" t="s">
        <v>155</v>
      </c>
      <c r="AU212" s="16" t="s">
        <v>87</v>
      </c>
    </row>
    <row r="213" s="1" customFormat="1" ht="24" customHeight="1">
      <c r="B213" s="37"/>
      <c r="C213" s="222" t="s">
        <v>383</v>
      </c>
      <c r="D213" s="222" t="s">
        <v>148</v>
      </c>
      <c r="E213" s="223" t="s">
        <v>1181</v>
      </c>
      <c r="F213" s="224" t="s">
        <v>1182</v>
      </c>
      <c r="G213" s="225" t="s">
        <v>1134</v>
      </c>
      <c r="H213" s="226">
        <v>2</v>
      </c>
      <c r="I213" s="227"/>
      <c r="J213" s="228">
        <f>ROUND(I213*H213,0)</f>
        <v>0</v>
      </c>
      <c r="K213" s="224" t="s">
        <v>1</v>
      </c>
      <c r="L213" s="42"/>
      <c r="M213" s="229" t="s">
        <v>1</v>
      </c>
      <c r="N213" s="230" t="s">
        <v>43</v>
      </c>
      <c r="O213" s="85"/>
      <c r="P213" s="231">
        <f>O213*H213</f>
        <v>0</v>
      </c>
      <c r="Q213" s="231">
        <v>0.00084999999999999995</v>
      </c>
      <c r="R213" s="231">
        <f>Q213*H213</f>
        <v>0.0016999999999999999</v>
      </c>
      <c r="S213" s="231">
        <v>0</v>
      </c>
      <c r="T213" s="232">
        <f>S213*H213</f>
        <v>0</v>
      </c>
      <c r="AR213" s="233" t="s">
        <v>258</v>
      </c>
      <c r="AT213" s="233" t="s">
        <v>148</v>
      </c>
      <c r="AU213" s="233" t="s">
        <v>87</v>
      </c>
      <c r="AY213" s="16" t="s">
        <v>145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6" t="s">
        <v>8</v>
      </c>
      <c r="BK213" s="234">
        <f>ROUND(I213*H213,0)</f>
        <v>0</v>
      </c>
      <c r="BL213" s="16" t="s">
        <v>258</v>
      </c>
      <c r="BM213" s="233" t="s">
        <v>1183</v>
      </c>
    </row>
    <row r="214" s="1" customFormat="1">
      <c r="B214" s="37"/>
      <c r="C214" s="38"/>
      <c r="D214" s="235" t="s">
        <v>155</v>
      </c>
      <c r="E214" s="38"/>
      <c r="F214" s="236" t="s">
        <v>1184</v>
      </c>
      <c r="G214" s="38"/>
      <c r="H214" s="38"/>
      <c r="I214" s="138"/>
      <c r="J214" s="38"/>
      <c r="K214" s="38"/>
      <c r="L214" s="42"/>
      <c r="M214" s="237"/>
      <c r="N214" s="85"/>
      <c r="O214" s="85"/>
      <c r="P214" s="85"/>
      <c r="Q214" s="85"/>
      <c r="R214" s="85"/>
      <c r="S214" s="85"/>
      <c r="T214" s="86"/>
      <c r="AT214" s="16" t="s">
        <v>155</v>
      </c>
      <c r="AU214" s="16" t="s">
        <v>87</v>
      </c>
    </row>
    <row r="215" s="1" customFormat="1" ht="16.5" customHeight="1">
      <c r="B215" s="37"/>
      <c r="C215" s="222" t="s">
        <v>388</v>
      </c>
      <c r="D215" s="222" t="s">
        <v>148</v>
      </c>
      <c r="E215" s="223" t="s">
        <v>1185</v>
      </c>
      <c r="F215" s="224" t="s">
        <v>1186</v>
      </c>
      <c r="G215" s="225" t="s">
        <v>1134</v>
      </c>
      <c r="H215" s="226">
        <v>1</v>
      </c>
      <c r="I215" s="227"/>
      <c r="J215" s="228">
        <f>ROUND(I215*H215,0)</f>
        <v>0</v>
      </c>
      <c r="K215" s="224" t="s">
        <v>152</v>
      </c>
      <c r="L215" s="42"/>
      <c r="M215" s="229" t="s">
        <v>1</v>
      </c>
      <c r="N215" s="230" t="s">
        <v>43</v>
      </c>
      <c r="O215" s="85"/>
      <c r="P215" s="231">
        <f>O215*H215</f>
        <v>0</v>
      </c>
      <c r="Q215" s="231">
        <v>0.00042999999999999999</v>
      </c>
      <c r="R215" s="231">
        <f>Q215*H215</f>
        <v>0.00042999999999999999</v>
      </c>
      <c r="S215" s="231">
        <v>0</v>
      </c>
      <c r="T215" s="232">
        <f>S215*H215</f>
        <v>0</v>
      </c>
      <c r="AR215" s="233" t="s">
        <v>258</v>
      </c>
      <c r="AT215" s="233" t="s">
        <v>148</v>
      </c>
      <c r="AU215" s="233" t="s">
        <v>87</v>
      </c>
      <c r="AY215" s="16" t="s">
        <v>145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6" t="s">
        <v>8</v>
      </c>
      <c r="BK215" s="234">
        <f>ROUND(I215*H215,0)</f>
        <v>0</v>
      </c>
      <c r="BL215" s="16" t="s">
        <v>258</v>
      </c>
      <c r="BM215" s="233" t="s">
        <v>1187</v>
      </c>
    </row>
    <row r="216" s="1" customFormat="1">
      <c r="B216" s="37"/>
      <c r="C216" s="38"/>
      <c r="D216" s="235" t="s">
        <v>155</v>
      </c>
      <c r="E216" s="38"/>
      <c r="F216" s="236" t="s">
        <v>1188</v>
      </c>
      <c r="G216" s="38"/>
      <c r="H216" s="38"/>
      <c r="I216" s="138"/>
      <c r="J216" s="38"/>
      <c r="K216" s="38"/>
      <c r="L216" s="42"/>
      <c r="M216" s="237"/>
      <c r="N216" s="85"/>
      <c r="O216" s="85"/>
      <c r="P216" s="85"/>
      <c r="Q216" s="85"/>
      <c r="R216" s="85"/>
      <c r="S216" s="85"/>
      <c r="T216" s="86"/>
      <c r="AT216" s="16" t="s">
        <v>155</v>
      </c>
      <c r="AU216" s="16" t="s">
        <v>87</v>
      </c>
    </row>
    <row r="217" s="1" customFormat="1" ht="24" customHeight="1">
      <c r="B217" s="37"/>
      <c r="C217" s="270" t="s">
        <v>392</v>
      </c>
      <c r="D217" s="270" t="s">
        <v>352</v>
      </c>
      <c r="E217" s="271" t="s">
        <v>1189</v>
      </c>
      <c r="F217" s="272" t="s">
        <v>1190</v>
      </c>
      <c r="G217" s="273" t="s">
        <v>151</v>
      </c>
      <c r="H217" s="274">
        <v>1</v>
      </c>
      <c r="I217" s="275"/>
      <c r="J217" s="276">
        <f>ROUND(I217*H217,0)</f>
        <v>0</v>
      </c>
      <c r="K217" s="272" t="s">
        <v>1</v>
      </c>
      <c r="L217" s="277"/>
      <c r="M217" s="278" t="s">
        <v>1</v>
      </c>
      <c r="N217" s="279" t="s">
        <v>43</v>
      </c>
      <c r="O217" s="85"/>
      <c r="P217" s="231">
        <f>O217*H217</f>
        <v>0</v>
      </c>
      <c r="Q217" s="231">
        <v>0.0040000000000000001</v>
      </c>
      <c r="R217" s="231">
        <f>Q217*H217</f>
        <v>0.0040000000000000001</v>
      </c>
      <c r="S217" s="231">
        <v>0</v>
      </c>
      <c r="T217" s="232">
        <f>S217*H217</f>
        <v>0</v>
      </c>
      <c r="AR217" s="233" t="s">
        <v>351</v>
      </c>
      <c r="AT217" s="233" t="s">
        <v>352</v>
      </c>
      <c r="AU217" s="233" t="s">
        <v>87</v>
      </c>
      <c r="AY217" s="16" t="s">
        <v>145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6" t="s">
        <v>8</v>
      </c>
      <c r="BK217" s="234">
        <f>ROUND(I217*H217,0)</f>
        <v>0</v>
      </c>
      <c r="BL217" s="16" t="s">
        <v>258</v>
      </c>
      <c r="BM217" s="233" t="s">
        <v>1191</v>
      </c>
    </row>
    <row r="218" s="1" customFormat="1">
      <c r="B218" s="37"/>
      <c r="C218" s="38"/>
      <c r="D218" s="235" t="s">
        <v>155</v>
      </c>
      <c r="E218" s="38"/>
      <c r="F218" s="236" t="s">
        <v>1192</v>
      </c>
      <c r="G218" s="38"/>
      <c r="H218" s="38"/>
      <c r="I218" s="138"/>
      <c r="J218" s="38"/>
      <c r="K218" s="38"/>
      <c r="L218" s="42"/>
      <c r="M218" s="237"/>
      <c r="N218" s="85"/>
      <c r="O218" s="85"/>
      <c r="P218" s="85"/>
      <c r="Q218" s="85"/>
      <c r="R218" s="85"/>
      <c r="S218" s="85"/>
      <c r="T218" s="86"/>
      <c r="AT218" s="16" t="s">
        <v>155</v>
      </c>
      <c r="AU218" s="16" t="s">
        <v>87</v>
      </c>
    </row>
    <row r="219" s="1" customFormat="1" ht="24" customHeight="1">
      <c r="B219" s="37"/>
      <c r="C219" s="222" t="s">
        <v>396</v>
      </c>
      <c r="D219" s="222" t="s">
        <v>148</v>
      </c>
      <c r="E219" s="223" t="s">
        <v>1193</v>
      </c>
      <c r="F219" s="224" t="s">
        <v>1194</v>
      </c>
      <c r="G219" s="225" t="s">
        <v>1134</v>
      </c>
      <c r="H219" s="226">
        <v>1</v>
      </c>
      <c r="I219" s="227"/>
      <c r="J219" s="228">
        <f>ROUND(I219*H219,0)</f>
        <v>0</v>
      </c>
      <c r="K219" s="224" t="s">
        <v>152</v>
      </c>
      <c r="L219" s="42"/>
      <c r="M219" s="229" t="s">
        <v>1</v>
      </c>
      <c r="N219" s="230" t="s">
        <v>43</v>
      </c>
      <c r="O219" s="85"/>
      <c r="P219" s="231">
        <f>O219*H219</f>
        <v>0</v>
      </c>
      <c r="Q219" s="231">
        <v>0</v>
      </c>
      <c r="R219" s="231">
        <f>Q219*H219</f>
        <v>0</v>
      </c>
      <c r="S219" s="231">
        <v>0.014930000000000001</v>
      </c>
      <c r="T219" s="232">
        <f>S219*H219</f>
        <v>0.014930000000000001</v>
      </c>
      <c r="AR219" s="233" t="s">
        <v>258</v>
      </c>
      <c r="AT219" s="233" t="s">
        <v>148</v>
      </c>
      <c r="AU219" s="233" t="s">
        <v>87</v>
      </c>
      <c r="AY219" s="16" t="s">
        <v>145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6" t="s">
        <v>8</v>
      </c>
      <c r="BK219" s="234">
        <f>ROUND(I219*H219,0)</f>
        <v>0</v>
      </c>
      <c r="BL219" s="16" t="s">
        <v>258</v>
      </c>
      <c r="BM219" s="233" t="s">
        <v>1195</v>
      </c>
    </row>
    <row r="220" s="1" customFormat="1">
      <c r="B220" s="37"/>
      <c r="C220" s="38"/>
      <c r="D220" s="235" t="s">
        <v>155</v>
      </c>
      <c r="E220" s="38"/>
      <c r="F220" s="236" t="s">
        <v>1196</v>
      </c>
      <c r="G220" s="38"/>
      <c r="H220" s="38"/>
      <c r="I220" s="138"/>
      <c r="J220" s="38"/>
      <c r="K220" s="38"/>
      <c r="L220" s="42"/>
      <c r="M220" s="237"/>
      <c r="N220" s="85"/>
      <c r="O220" s="85"/>
      <c r="P220" s="85"/>
      <c r="Q220" s="85"/>
      <c r="R220" s="85"/>
      <c r="S220" s="85"/>
      <c r="T220" s="86"/>
      <c r="AT220" s="16" t="s">
        <v>155</v>
      </c>
      <c r="AU220" s="16" t="s">
        <v>87</v>
      </c>
    </row>
    <row r="221" s="1" customFormat="1" ht="24" customHeight="1">
      <c r="B221" s="37"/>
      <c r="C221" s="222" t="s">
        <v>400</v>
      </c>
      <c r="D221" s="222" t="s">
        <v>148</v>
      </c>
      <c r="E221" s="223" t="s">
        <v>1197</v>
      </c>
      <c r="F221" s="224" t="s">
        <v>1198</v>
      </c>
      <c r="G221" s="225" t="s">
        <v>1134</v>
      </c>
      <c r="H221" s="226">
        <v>1</v>
      </c>
      <c r="I221" s="227"/>
      <c r="J221" s="228">
        <f>ROUND(I221*H221,0)</f>
        <v>0</v>
      </c>
      <c r="K221" s="224" t="s">
        <v>152</v>
      </c>
      <c r="L221" s="42"/>
      <c r="M221" s="229" t="s">
        <v>1</v>
      </c>
      <c r="N221" s="230" t="s">
        <v>43</v>
      </c>
      <c r="O221" s="85"/>
      <c r="P221" s="231">
        <f>O221*H221</f>
        <v>0</v>
      </c>
      <c r="Q221" s="231">
        <v>0.03635</v>
      </c>
      <c r="R221" s="231">
        <f>Q221*H221</f>
        <v>0.03635</v>
      </c>
      <c r="S221" s="231">
        <v>0</v>
      </c>
      <c r="T221" s="232">
        <f>S221*H221</f>
        <v>0</v>
      </c>
      <c r="AR221" s="233" t="s">
        <v>258</v>
      </c>
      <c r="AT221" s="233" t="s">
        <v>148</v>
      </c>
      <c r="AU221" s="233" t="s">
        <v>87</v>
      </c>
      <c r="AY221" s="16" t="s">
        <v>145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6" t="s">
        <v>8</v>
      </c>
      <c r="BK221" s="234">
        <f>ROUND(I221*H221,0)</f>
        <v>0</v>
      </c>
      <c r="BL221" s="16" t="s">
        <v>258</v>
      </c>
      <c r="BM221" s="233" t="s">
        <v>1199</v>
      </c>
    </row>
    <row r="222" s="1" customFormat="1">
      <c r="B222" s="37"/>
      <c r="C222" s="38"/>
      <c r="D222" s="235" t="s">
        <v>155</v>
      </c>
      <c r="E222" s="38"/>
      <c r="F222" s="236" t="s">
        <v>1200</v>
      </c>
      <c r="G222" s="38"/>
      <c r="H222" s="38"/>
      <c r="I222" s="138"/>
      <c r="J222" s="38"/>
      <c r="K222" s="38"/>
      <c r="L222" s="42"/>
      <c r="M222" s="237"/>
      <c r="N222" s="85"/>
      <c r="O222" s="85"/>
      <c r="P222" s="85"/>
      <c r="Q222" s="85"/>
      <c r="R222" s="85"/>
      <c r="S222" s="85"/>
      <c r="T222" s="86"/>
      <c r="AT222" s="16" t="s">
        <v>155</v>
      </c>
      <c r="AU222" s="16" t="s">
        <v>87</v>
      </c>
    </row>
    <row r="223" s="1" customFormat="1" ht="24" customHeight="1">
      <c r="B223" s="37"/>
      <c r="C223" s="222" t="s">
        <v>404</v>
      </c>
      <c r="D223" s="222" t="s">
        <v>148</v>
      </c>
      <c r="E223" s="223" t="s">
        <v>1201</v>
      </c>
      <c r="F223" s="224" t="s">
        <v>1202</v>
      </c>
      <c r="G223" s="225" t="s">
        <v>1134</v>
      </c>
      <c r="H223" s="226">
        <v>1</v>
      </c>
      <c r="I223" s="227"/>
      <c r="J223" s="228">
        <f>ROUND(I223*H223,0)</f>
        <v>0</v>
      </c>
      <c r="K223" s="224" t="s">
        <v>152</v>
      </c>
      <c r="L223" s="42"/>
      <c r="M223" s="229" t="s">
        <v>1</v>
      </c>
      <c r="N223" s="230" t="s">
        <v>43</v>
      </c>
      <c r="O223" s="85"/>
      <c r="P223" s="231">
        <f>O223*H223</f>
        <v>0</v>
      </c>
      <c r="Q223" s="231">
        <v>0.00066</v>
      </c>
      <c r="R223" s="231">
        <f>Q223*H223</f>
        <v>0.00066</v>
      </c>
      <c r="S223" s="231">
        <v>0</v>
      </c>
      <c r="T223" s="232">
        <f>S223*H223</f>
        <v>0</v>
      </c>
      <c r="AR223" s="233" t="s">
        <v>258</v>
      </c>
      <c r="AT223" s="233" t="s">
        <v>148</v>
      </c>
      <c r="AU223" s="233" t="s">
        <v>87</v>
      </c>
      <c r="AY223" s="16" t="s">
        <v>145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6" t="s">
        <v>8</v>
      </c>
      <c r="BK223" s="234">
        <f>ROUND(I223*H223,0)</f>
        <v>0</v>
      </c>
      <c r="BL223" s="16" t="s">
        <v>258</v>
      </c>
      <c r="BM223" s="233" t="s">
        <v>1203</v>
      </c>
    </row>
    <row r="224" s="1" customFormat="1">
      <c r="B224" s="37"/>
      <c r="C224" s="38"/>
      <c r="D224" s="235" t="s">
        <v>155</v>
      </c>
      <c r="E224" s="38"/>
      <c r="F224" s="236" t="s">
        <v>1204</v>
      </c>
      <c r="G224" s="38"/>
      <c r="H224" s="38"/>
      <c r="I224" s="138"/>
      <c r="J224" s="38"/>
      <c r="K224" s="38"/>
      <c r="L224" s="42"/>
      <c r="M224" s="237"/>
      <c r="N224" s="85"/>
      <c r="O224" s="85"/>
      <c r="P224" s="85"/>
      <c r="Q224" s="85"/>
      <c r="R224" s="85"/>
      <c r="S224" s="85"/>
      <c r="T224" s="86"/>
      <c r="AT224" s="16" t="s">
        <v>155</v>
      </c>
      <c r="AU224" s="16" t="s">
        <v>87</v>
      </c>
    </row>
    <row r="225" s="1" customFormat="1" ht="24" customHeight="1">
      <c r="B225" s="37"/>
      <c r="C225" s="222" t="s">
        <v>408</v>
      </c>
      <c r="D225" s="222" t="s">
        <v>148</v>
      </c>
      <c r="E225" s="223" t="s">
        <v>1205</v>
      </c>
      <c r="F225" s="224" t="s">
        <v>1206</v>
      </c>
      <c r="G225" s="225" t="s">
        <v>1134</v>
      </c>
      <c r="H225" s="226">
        <v>6</v>
      </c>
      <c r="I225" s="227"/>
      <c r="J225" s="228">
        <f>ROUND(I225*H225,0)</f>
        <v>0</v>
      </c>
      <c r="K225" s="224" t="s">
        <v>152</v>
      </c>
      <c r="L225" s="42"/>
      <c r="M225" s="229" t="s">
        <v>1</v>
      </c>
      <c r="N225" s="230" t="s">
        <v>43</v>
      </c>
      <c r="O225" s="85"/>
      <c r="P225" s="231">
        <f>O225*H225</f>
        <v>0</v>
      </c>
      <c r="Q225" s="231">
        <v>0.00029999999999999997</v>
      </c>
      <c r="R225" s="231">
        <f>Q225*H225</f>
        <v>0.0018</v>
      </c>
      <c r="S225" s="231">
        <v>0</v>
      </c>
      <c r="T225" s="232">
        <f>S225*H225</f>
        <v>0</v>
      </c>
      <c r="AR225" s="233" t="s">
        <v>258</v>
      </c>
      <c r="AT225" s="233" t="s">
        <v>148</v>
      </c>
      <c r="AU225" s="233" t="s">
        <v>87</v>
      </c>
      <c r="AY225" s="16" t="s">
        <v>145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6" t="s">
        <v>8</v>
      </c>
      <c r="BK225" s="234">
        <f>ROUND(I225*H225,0)</f>
        <v>0</v>
      </c>
      <c r="BL225" s="16" t="s">
        <v>258</v>
      </c>
      <c r="BM225" s="233" t="s">
        <v>1207</v>
      </c>
    </row>
    <row r="226" s="1" customFormat="1">
      <c r="B226" s="37"/>
      <c r="C226" s="38"/>
      <c r="D226" s="235" t="s">
        <v>155</v>
      </c>
      <c r="E226" s="38"/>
      <c r="F226" s="236" t="s">
        <v>1208</v>
      </c>
      <c r="G226" s="38"/>
      <c r="H226" s="38"/>
      <c r="I226" s="138"/>
      <c r="J226" s="38"/>
      <c r="K226" s="38"/>
      <c r="L226" s="42"/>
      <c r="M226" s="237"/>
      <c r="N226" s="85"/>
      <c r="O226" s="85"/>
      <c r="P226" s="85"/>
      <c r="Q226" s="85"/>
      <c r="R226" s="85"/>
      <c r="S226" s="85"/>
      <c r="T226" s="86"/>
      <c r="AT226" s="16" t="s">
        <v>155</v>
      </c>
      <c r="AU226" s="16" t="s">
        <v>87</v>
      </c>
    </row>
    <row r="227" s="1" customFormat="1" ht="24" customHeight="1">
      <c r="B227" s="37"/>
      <c r="C227" s="222" t="s">
        <v>412</v>
      </c>
      <c r="D227" s="222" t="s">
        <v>148</v>
      </c>
      <c r="E227" s="223" t="s">
        <v>1209</v>
      </c>
      <c r="F227" s="224" t="s">
        <v>1210</v>
      </c>
      <c r="G227" s="225" t="s">
        <v>1134</v>
      </c>
      <c r="H227" s="226">
        <v>1</v>
      </c>
      <c r="I227" s="227"/>
      <c r="J227" s="228">
        <f>ROUND(I227*H227,0)</f>
        <v>0</v>
      </c>
      <c r="K227" s="224" t="s">
        <v>152</v>
      </c>
      <c r="L227" s="42"/>
      <c r="M227" s="229" t="s">
        <v>1</v>
      </c>
      <c r="N227" s="230" t="s">
        <v>43</v>
      </c>
      <c r="O227" s="85"/>
      <c r="P227" s="231">
        <f>O227*H227</f>
        <v>0</v>
      </c>
      <c r="Q227" s="231">
        <v>0.0018</v>
      </c>
      <c r="R227" s="231">
        <f>Q227*H227</f>
        <v>0.0018</v>
      </c>
      <c r="S227" s="231">
        <v>0</v>
      </c>
      <c r="T227" s="232">
        <f>S227*H227</f>
        <v>0</v>
      </c>
      <c r="AR227" s="233" t="s">
        <v>258</v>
      </c>
      <c r="AT227" s="233" t="s">
        <v>148</v>
      </c>
      <c r="AU227" s="233" t="s">
        <v>87</v>
      </c>
      <c r="AY227" s="16" t="s">
        <v>145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6" t="s">
        <v>8</v>
      </c>
      <c r="BK227" s="234">
        <f>ROUND(I227*H227,0)</f>
        <v>0</v>
      </c>
      <c r="BL227" s="16" t="s">
        <v>258</v>
      </c>
      <c r="BM227" s="233" t="s">
        <v>1211</v>
      </c>
    </row>
    <row r="228" s="1" customFormat="1">
      <c r="B228" s="37"/>
      <c r="C228" s="38"/>
      <c r="D228" s="235" t="s">
        <v>155</v>
      </c>
      <c r="E228" s="38"/>
      <c r="F228" s="236" t="s">
        <v>1212</v>
      </c>
      <c r="G228" s="38"/>
      <c r="H228" s="38"/>
      <c r="I228" s="138"/>
      <c r="J228" s="38"/>
      <c r="K228" s="38"/>
      <c r="L228" s="42"/>
      <c r="M228" s="237"/>
      <c r="N228" s="85"/>
      <c r="O228" s="85"/>
      <c r="P228" s="85"/>
      <c r="Q228" s="85"/>
      <c r="R228" s="85"/>
      <c r="S228" s="85"/>
      <c r="T228" s="86"/>
      <c r="AT228" s="16" t="s">
        <v>155</v>
      </c>
      <c r="AU228" s="16" t="s">
        <v>87</v>
      </c>
    </row>
    <row r="229" s="1" customFormat="1" ht="24" customHeight="1">
      <c r="B229" s="37"/>
      <c r="C229" s="222" t="s">
        <v>416</v>
      </c>
      <c r="D229" s="222" t="s">
        <v>148</v>
      </c>
      <c r="E229" s="223" t="s">
        <v>1213</v>
      </c>
      <c r="F229" s="224" t="s">
        <v>1214</v>
      </c>
      <c r="G229" s="225" t="s">
        <v>1134</v>
      </c>
      <c r="H229" s="226">
        <v>3</v>
      </c>
      <c r="I229" s="227"/>
      <c r="J229" s="228">
        <f>ROUND(I229*H229,0)</f>
        <v>0</v>
      </c>
      <c r="K229" s="224" t="s">
        <v>1</v>
      </c>
      <c r="L229" s="42"/>
      <c r="M229" s="229" t="s">
        <v>1</v>
      </c>
      <c r="N229" s="230" t="s">
        <v>43</v>
      </c>
      <c r="O229" s="85"/>
      <c r="P229" s="231">
        <f>O229*H229</f>
        <v>0</v>
      </c>
      <c r="Q229" s="231">
        <v>0.0018</v>
      </c>
      <c r="R229" s="231">
        <f>Q229*H229</f>
        <v>0.0054000000000000003</v>
      </c>
      <c r="S229" s="231">
        <v>0</v>
      </c>
      <c r="T229" s="232">
        <f>S229*H229</f>
        <v>0</v>
      </c>
      <c r="AR229" s="233" t="s">
        <v>258</v>
      </c>
      <c r="AT229" s="233" t="s">
        <v>148</v>
      </c>
      <c r="AU229" s="233" t="s">
        <v>87</v>
      </c>
      <c r="AY229" s="16" t="s">
        <v>145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6" t="s">
        <v>8</v>
      </c>
      <c r="BK229" s="234">
        <f>ROUND(I229*H229,0)</f>
        <v>0</v>
      </c>
      <c r="BL229" s="16" t="s">
        <v>258</v>
      </c>
      <c r="BM229" s="233" t="s">
        <v>1215</v>
      </c>
    </row>
    <row r="230" s="1" customFormat="1">
      <c r="B230" s="37"/>
      <c r="C230" s="38"/>
      <c r="D230" s="235" t="s">
        <v>155</v>
      </c>
      <c r="E230" s="38"/>
      <c r="F230" s="236" t="s">
        <v>1216</v>
      </c>
      <c r="G230" s="38"/>
      <c r="H230" s="38"/>
      <c r="I230" s="138"/>
      <c r="J230" s="38"/>
      <c r="K230" s="38"/>
      <c r="L230" s="42"/>
      <c r="M230" s="237"/>
      <c r="N230" s="85"/>
      <c r="O230" s="85"/>
      <c r="P230" s="85"/>
      <c r="Q230" s="85"/>
      <c r="R230" s="85"/>
      <c r="S230" s="85"/>
      <c r="T230" s="86"/>
      <c r="AT230" s="16" t="s">
        <v>155</v>
      </c>
      <c r="AU230" s="16" t="s">
        <v>87</v>
      </c>
    </row>
    <row r="231" s="1" customFormat="1" ht="24" customHeight="1">
      <c r="B231" s="37"/>
      <c r="C231" s="222" t="s">
        <v>420</v>
      </c>
      <c r="D231" s="222" t="s">
        <v>148</v>
      </c>
      <c r="E231" s="223" t="s">
        <v>1217</v>
      </c>
      <c r="F231" s="224" t="s">
        <v>1218</v>
      </c>
      <c r="G231" s="225" t="s">
        <v>1134</v>
      </c>
      <c r="H231" s="226">
        <v>1</v>
      </c>
      <c r="I231" s="227"/>
      <c r="J231" s="228">
        <f>ROUND(I231*H231,0)</f>
        <v>0</v>
      </c>
      <c r="K231" s="224" t="s">
        <v>1</v>
      </c>
      <c r="L231" s="42"/>
      <c r="M231" s="229" t="s">
        <v>1</v>
      </c>
      <c r="N231" s="230" t="s">
        <v>43</v>
      </c>
      <c r="O231" s="85"/>
      <c r="P231" s="231">
        <f>O231*H231</f>
        <v>0</v>
      </c>
      <c r="Q231" s="231">
        <v>0.0030999999999999999</v>
      </c>
      <c r="R231" s="231">
        <f>Q231*H231</f>
        <v>0.0030999999999999999</v>
      </c>
      <c r="S231" s="231">
        <v>0</v>
      </c>
      <c r="T231" s="232">
        <f>S231*H231</f>
        <v>0</v>
      </c>
      <c r="AR231" s="233" t="s">
        <v>258</v>
      </c>
      <c r="AT231" s="233" t="s">
        <v>148</v>
      </c>
      <c r="AU231" s="233" t="s">
        <v>87</v>
      </c>
      <c r="AY231" s="16" t="s">
        <v>145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6" t="s">
        <v>8</v>
      </c>
      <c r="BK231" s="234">
        <f>ROUND(I231*H231,0)</f>
        <v>0</v>
      </c>
      <c r="BL231" s="16" t="s">
        <v>258</v>
      </c>
      <c r="BM231" s="233" t="s">
        <v>1219</v>
      </c>
    </row>
    <row r="232" s="1" customFormat="1">
      <c r="B232" s="37"/>
      <c r="C232" s="38"/>
      <c r="D232" s="235" t="s">
        <v>155</v>
      </c>
      <c r="E232" s="38"/>
      <c r="F232" s="236" t="s">
        <v>1220</v>
      </c>
      <c r="G232" s="38"/>
      <c r="H232" s="38"/>
      <c r="I232" s="138"/>
      <c r="J232" s="38"/>
      <c r="K232" s="38"/>
      <c r="L232" s="42"/>
      <c r="M232" s="237"/>
      <c r="N232" s="85"/>
      <c r="O232" s="85"/>
      <c r="P232" s="85"/>
      <c r="Q232" s="85"/>
      <c r="R232" s="85"/>
      <c r="S232" s="85"/>
      <c r="T232" s="86"/>
      <c r="AT232" s="16" t="s">
        <v>155</v>
      </c>
      <c r="AU232" s="16" t="s">
        <v>87</v>
      </c>
    </row>
    <row r="233" s="1" customFormat="1" ht="16.5" customHeight="1">
      <c r="B233" s="37"/>
      <c r="C233" s="222" t="s">
        <v>424</v>
      </c>
      <c r="D233" s="222" t="s">
        <v>148</v>
      </c>
      <c r="E233" s="223" t="s">
        <v>1221</v>
      </c>
      <c r="F233" s="224" t="s">
        <v>1222</v>
      </c>
      <c r="G233" s="225" t="s">
        <v>151</v>
      </c>
      <c r="H233" s="226">
        <v>3</v>
      </c>
      <c r="I233" s="227"/>
      <c r="J233" s="228">
        <f>ROUND(I233*H233,0)</f>
        <v>0</v>
      </c>
      <c r="K233" s="224" t="s">
        <v>152</v>
      </c>
      <c r="L233" s="42"/>
      <c r="M233" s="229" t="s">
        <v>1</v>
      </c>
      <c r="N233" s="230" t="s">
        <v>43</v>
      </c>
      <c r="O233" s="85"/>
      <c r="P233" s="231">
        <f>O233*H233</f>
        <v>0</v>
      </c>
      <c r="Q233" s="231">
        <v>0.00023000000000000001</v>
      </c>
      <c r="R233" s="231">
        <f>Q233*H233</f>
        <v>0.00069000000000000008</v>
      </c>
      <c r="S233" s="231">
        <v>0</v>
      </c>
      <c r="T233" s="232">
        <f>S233*H233</f>
        <v>0</v>
      </c>
      <c r="AR233" s="233" t="s">
        <v>258</v>
      </c>
      <c r="AT233" s="233" t="s">
        <v>148</v>
      </c>
      <c r="AU233" s="233" t="s">
        <v>87</v>
      </c>
      <c r="AY233" s="16" t="s">
        <v>145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6" t="s">
        <v>8</v>
      </c>
      <c r="BK233" s="234">
        <f>ROUND(I233*H233,0)</f>
        <v>0</v>
      </c>
      <c r="BL233" s="16" t="s">
        <v>258</v>
      </c>
      <c r="BM233" s="233" t="s">
        <v>1223</v>
      </c>
    </row>
    <row r="234" s="1" customFormat="1">
      <c r="B234" s="37"/>
      <c r="C234" s="38"/>
      <c r="D234" s="235" t="s">
        <v>155</v>
      </c>
      <c r="E234" s="38"/>
      <c r="F234" s="236" t="s">
        <v>1224</v>
      </c>
      <c r="G234" s="38"/>
      <c r="H234" s="38"/>
      <c r="I234" s="138"/>
      <c r="J234" s="38"/>
      <c r="K234" s="38"/>
      <c r="L234" s="42"/>
      <c r="M234" s="237"/>
      <c r="N234" s="85"/>
      <c r="O234" s="85"/>
      <c r="P234" s="85"/>
      <c r="Q234" s="85"/>
      <c r="R234" s="85"/>
      <c r="S234" s="85"/>
      <c r="T234" s="86"/>
      <c r="AT234" s="16" t="s">
        <v>155</v>
      </c>
      <c r="AU234" s="16" t="s">
        <v>87</v>
      </c>
    </row>
    <row r="235" s="1" customFormat="1" ht="16.5" customHeight="1">
      <c r="B235" s="37"/>
      <c r="C235" s="222" t="s">
        <v>431</v>
      </c>
      <c r="D235" s="222" t="s">
        <v>148</v>
      </c>
      <c r="E235" s="223" t="s">
        <v>1225</v>
      </c>
      <c r="F235" s="224" t="s">
        <v>1226</v>
      </c>
      <c r="G235" s="225" t="s">
        <v>151</v>
      </c>
      <c r="H235" s="226">
        <v>1</v>
      </c>
      <c r="I235" s="227"/>
      <c r="J235" s="228">
        <f>ROUND(I235*H235,0)</f>
        <v>0</v>
      </c>
      <c r="K235" s="224" t="s">
        <v>152</v>
      </c>
      <c r="L235" s="42"/>
      <c r="M235" s="229" t="s">
        <v>1</v>
      </c>
      <c r="N235" s="230" t="s">
        <v>43</v>
      </c>
      <c r="O235" s="85"/>
      <c r="P235" s="231">
        <f>O235*H235</f>
        <v>0</v>
      </c>
      <c r="Q235" s="231">
        <v>0.00027999999999999998</v>
      </c>
      <c r="R235" s="231">
        <f>Q235*H235</f>
        <v>0.00027999999999999998</v>
      </c>
      <c r="S235" s="231">
        <v>0</v>
      </c>
      <c r="T235" s="232">
        <f>S235*H235</f>
        <v>0</v>
      </c>
      <c r="AR235" s="233" t="s">
        <v>258</v>
      </c>
      <c r="AT235" s="233" t="s">
        <v>148</v>
      </c>
      <c r="AU235" s="233" t="s">
        <v>87</v>
      </c>
      <c r="AY235" s="16" t="s">
        <v>145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6" t="s">
        <v>8</v>
      </c>
      <c r="BK235" s="234">
        <f>ROUND(I235*H235,0)</f>
        <v>0</v>
      </c>
      <c r="BL235" s="16" t="s">
        <v>258</v>
      </c>
      <c r="BM235" s="233" t="s">
        <v>1227</v>
      </c>
    </row>
    <row r="236" s="1" customFormat="1">
      <c r="B236" s="37"/>
      <c r="C236" s="38"/>
      <c r="D236" s="235" t="s">
        <v>155</v>
      </c>
      <c r="E236" s="38"/>
      <c r="F236" s="236" t="s">
        <v>1228</v>
      </c>
      <c r="G236" s="38"/>
      <c r="H236" s="38"/>
      <c r="I236" s="138"/>
      <c r="J236" s="38"/>
      <c r="K236" s="38"/>
      <c r="L236" s="42"/>
      <c r="M236" s="237"/>
      <c r="N236" s="85"/>
      <c r="O236" s="85"/>
      <c r="P236" s="85"/>
      <c r="Q236" s="85"/>
      <c r="R236" s="85"/>
      <c r="S236" s="85"/>
      <c r="T236" s="86"/>
      <c r="AT236" s="16" t="s">
        <v>155</v>
      </c>
      <c r="AU236" s="16" t="s">
        <v>87</v>
      </c>
    </row>
    <row r="237" s="1" customFormat="1" ht="16.5" customHeight="1">
      <c r="B237" s="37"/>
      <c r="C237" s="222" t="s">
        <v>435</v>
      </c>
      <c r="D237" s="222" t="s">
        <v>148</v>
      </c>
      <c r="E237" s="223" t="s">
        <v>1229</v>
      </c>
      <c r="F237" s="224" t="s">
        <v>1230</v>
      </c>
      <c r="G237" s="225" t="s">
        <v>151</v>
      </c>
      <c r="H237" s="226">
        <v>1</v>
      </c>
      <c r="I237" s="227"/>
      <c r="J237" s="228">
        <f>ROUND(I237*H237,0)</f>
        <v>0</v>
      </c>
      <c r="K237" s="224" t="s">
        <v>1</v>
      </c>
      <c r="L237" s="42"/>
      <c r="M237" s="229" t="s">
        <v>1</v>
      </c>
      <c r="N237" s="230" t="s">
        <v>43</v>
      </c>
      <c r="O237" s="85"/>
      <c r="P237" s="231">
        <f>O237*H237</f>
        <v>0</v>
      </c>
      <c r="Q237" s="231">
        <v>0.00031</v>
      </c>
      <c r="R237" s="231">
        <f>Q237*H237</f>
        <v>0.00031</v>
      </c>
      <c r="S237" s="231">
        <v>0</v>
      </c>
      <c r="T237" s="232">
        <f>S237*H237</f>
        <v>0</v>
      </c>
      <c r="AR237" s="233" t="s">
        <v>258</v>
      </c>
      <c r="AT237" s="233" t="s">
        <v>148</v>
      </c>
      <c r="AU237" s="233" t="s">
        <v>87</v>
      </c>
      <c r="AY237" s="16" t="s">
        <v>145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6" t="s">
        <v>8</v>
      </c>
      <c r="BK237" s="234">
        <f>ROUND(I237*H237,0)</f>
        <v>0</v>
      </c>
      <c r="BL237" s="16" t="s">
        <v>258</v>
      </c>
      <c r="BM237" s="233" t="s">
        <v>1231</v>
      </c>
    </row>
    <row r="238" s="1" customFormat="1">
      <c r="B238" s="37"/>
      <c r="C238" s="38"/>
      <c r="D238" s="235" t="s">
        <v>155</v>
      </c>
      <c r="E238" s="38"/>
      <c r="F238" s="236" t="s">
        <v>1232</v>
      </c>
      <c r="G238" s="38"/>
      <c r="H238" s="38"/>
      <c r="I238" s="138"/>
      <c r="J238" s="38"/>
      <c r="K238" s="38"/>
      <c r="L238" s="42"/>
      <c r="M238" s="237"/>
      <c r="N238" s="85"/>
      <c r="O238" s="85"/>
      <c r="P238" s="85"/>
      <c r="Q238" s="85"/>
      <c r="R238" s="85"/>
      <c r="S238" s="85"/>
      <c r="T238" s="86"/>
      <c r="AT238" s="16" t="s">
        <v>155</v>
      </c>
      <c r="AU238" s="16" t="s">
        <v>87</v>
      </c>
    </row>
    <row r="239" s="1" customFormat="1" ht="24" customHeight="1">
      <c r="B239" s="37"/>
      <c r="C239" s="222" t="s">
        <v>439</v>
      </c>
      <c r="D239" s="222" t="s">
        <v>148</v>
      </c>
      <c r="E239" s="223" t="s">
        <v>1233</v>
      </c>
      <c r="F239" s="224" t="s">
        <v>1234</v>
      </c>
      <c r="G239" s="225" t="s">
        <v>342</v>
      </c>
      <c r="H239" s="226">
        <v>0.158</v>
      </c>
      <c r="I239" s="227"/>
      <c r="J239" s="228">
        <f>ROUND(I239*H239,0)</f>
        <v>0</v>
      </c>
      <c r="K239" s="224" t="s">
        <v>152</v>
      </c>
      <c r="L239" s="42"/>
      <c r="M239" s="229" t="s">
        <v>1</v>
      </c>
      <c r="N239" s="230" t="s">
        <v>43</v>
      </c>
      <c r="O239" s="85"/>
      <c r="P239" s="231">
        <f>O239*H239</f>
        <v>0</v>
      </c>
      <c r="Q239" s="231">
        <v>0</v>
      </c>
      <c r="R239" s="231">
        <f>Q239*H239</f>
        <v>0</v>
      </c>
      <c r="S239" s="231">
        <v>0</v>
      </c>
      <c r="T239" s="232">
        <f>S239*H239</f>
        <v>0</v>
      </c>
      <c r="AR239" s="233" t="s">
        <v>258</v>
      </c>
      <c r="AT239" s="233" t="s">
        <v>148</v>
      </c>
      <c r="AU239" s="233" t="s">
        <v>87</v>
      </c>
      <c r="AY239" s="16" t="s">
        <v>145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6" t="s">
        <v>8</v>
      </c>
      <c r="BK239" s="234">
        <f>ROUND(I239*H239,0)</f>
        <v>0</v>
      </c>
      <c r="BL239" s="16" t="s">
        <v>258</v>
      </c>
      <c r="BM239" s="233" t="s">
        <v>1235</v>
      </c>
    </row>
    <row r="240" s="1" customFormat="1">
      <c r="B240" s="37"/>
      <c r="C240" s="38"/>
      <c r="D240" s="235" t="s">
        <v>155</v>
      </c>
      <c r="E240" s="38"/>
      <c r="F240" s="236" t="s">
        <v>1236</v>
      </c>
      <c r="G240" s="38"/>
      <c r="H240" s="38"/>
      <c r="I240" s="138"/>
      <c r="J240" s="38"/>
      <c r="K240" s="38"/>
      <c r="L240" s="42"/>
      <c r="M240" s="237"/>
      <c r="N240" s="85"/>
      <c r="O240" s="85"/>
      <c r="P240" s="85"/>
      <c r="Q240" s="85"/>
      <c r="R240" s="85"/>
      <c r="S240" s="85"/>
      <c r="T240" s="86"/>
      <c r="AT240" s="16" t="s">
        <v>155</v>
      </c>
      <c r="AU240" s="16" t="s">
        <v>87</v>
      </c>
    </row>
    <row r="241" s="11" customFormat="1" ht="22.8" customHeight="1">
      <c r="B241" s="206"/>
      <c r="C241" s="207"/>
      <c r="D241" s="208" t="s">
        <v>77</v>
      </c>
      <c r="E241" s="220" t="s">
        <v>1237</v>
      </c>
      <c r="F241" s="220" t="s">
        <v>1238</v>
      </c>
      <c r="G241" s="207"/>
      <c r="H241" s="207"/>
      <c r="I241" s="210"/>
      <c r="J241" s="221">
        <f>BK241</f>
        <v>0</v>
      </c>
      <c r="K241" s="207"/>
      <c r="L241" s="212"/>
      <c r="M241" s="213"/>
      <c r="N241" s="214"/>
      <c r="O241" s="214"/>
      <c r="P241" s="215">
        <f>SUM(P242:P247)</f>
        <v>0</v>
      </c>
      <c r="Q241" s="214"/>
      <c r="R241" s="215">
        <f>SUM(R242:R247)</f>
        <v>0.018700000000000001</v>
      </c>
      <c r="S241" s="214"/>
      <c r="T241" s="216">
        <f>SUM(T242:T247)</f>
        <v>0</v>
      </c>
      <c r="AR241" s="217" t="s">
        <v>87</v>
      </c>
      <c r="AT241" s="218" t="s">
        <v>77</v>
      </c>
      <c r="AU241" s="218" t="s">
        <v>8</v>
      </c>
      <c r="AY241" s="217" t="s">
        <v>145</v>
      </c>
      <c r="BK241" s="219">
        <f>SUM(BK242:BK247)</f>
        <v>0</v>
      </c>
    </row>
    <row r="242" s="1" customFormat="1" ht="24" customHeight="1">
      <c r="B242" s="37"/>
      <c r="C242" s="222" t="s">
        <v>443</v>
      </c>
      <c r="D242" s="222" t="s">
        <v>148</v>
      </c>
      <c r="E242" s="223" t="s">
        <v>1239</v>
      </c>
      <c r="F242" s="224" t="s">
        <v>1240</v>
      </c>
      <c r="G242" s="225" t="s">
        <v>1134</v>
      </c>
      <c r="H242" s="226">
        <v>2</v>
      </c>
      <c r="I242" s="227"/>
      <c r="J242" s="228">
        <f>ROUND(I242*H242,0)</f>
        <v>0</v>
      </c>
      <c r="K242" s="224" t="s">
        <v>152</v>
      </c>
      <c r="L242" s="42"/>
      <c r="M242" s="229" t="s">
        <v>1</v>
      </c>
      <c r="N242" s="230" t="s">
        <v>43</v>
      </c>
      <c r="O242" s="85"/>
      <c r="P242" s="231">
        <f>O242*H242</f>
        <v>0</v>
      </c>
      <c r="Q242" s="231">
        <v>0.0091999999999999998</v>
      </c>
      <c r="R242" s="231">
        <f>Q242*H242</f>
        <v>0.0184</v>
      </c>
      <c r="S242" s="231">
        <v>0</v>
      </c>
      <c r="T242" s="232">
        <f>S242*H242</f>
        <v>0</v>
      </c>
      <c r="AR242" s="233" t="s">
        <v>258</v>
      </c>
      <c r="AT242" s="233" t="s">
        <v>148</v>
      </c>
      <c r="AU242" s="233" t="s">
        <v>87</v>
      </c>
      <c r="AY242" s="16" t="s">
        <v>145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6" t="s">
        <v>8</v>
      </c>
      <c r="BK242" s="234">
        <f>ROUND(I242*H242,0)</f>
        <v>0</v>
      </c>
      <c r="BL242" s="16" t="s">
        <v>258</v>
      </c>
      <c r="BM242" s="233" t="s">
        <v>1241</v>
      </c>
    </row>
    <row r="243" s="1" customFormat="1">
      <c r="B243" s="37"/>
      <c r="C243" s="38"/>
      <c r="D243" s="235" t="s">
        <v>155</v>
      </c>
      <c r="E243" s="38"/>
      <c r="F243" s="236" t="s">
        <v>1242</v>
      </c>
      <c r="G243" s="38"/>
      <c r="H243" s="38"/>
      <c r="I243" s="138"/>
      <c r="J243" s="38"/>
      <c r="K243" s="38"/>
      <c r="L243" s="42"/>
      <c r="M243" s="237"/>
      <c r="N243" s="85"/>
      <c r="O243" s="85"/>
      <c r="P243" s="85"/>
      <c r="Q243" s="85"/>
      <c r="R243" s="85"/>
      <c r="S243" s="85"/>
      <c r="T243" s="86"/>
      <c r="AT243" s="16" t="s">
        <v>155</v>
      </c>
      <c r="AU243" s="16" t="s">
        <v>87</v>
      </c>
    </row>
    <row r="244" s="1" customFormat="1" ht="16.5" customHeight="1">
      <c r="B244" s="37"/>
      <c r="C244" s="222" t="s">
        <v>456</v>
      </c>
      <c r="D244" s="222" t="s">
        <v>148</v>
      </c>
      <c r="E244" s="223" t="s">
        <v>1243</v>
      </c>
      <c r="F244" s="224" t="s">
        <v>1244</v>
      </c>
      <c r="G244" s="225" t="s">
        <v>1134</v>
      </c>
      <c r="H244" s="226">
        <v>2</v>
      </c>
      <c r="I244" s="227"/>
      <c r="J244" s="228">
        <f>ROUND(I244*H244,0)</f>
        <v>0</v>
      </c>
      <c r="K244" s="224" t="s">
        <v>152</v>
      </c>
      <c r="L244" s="42"/>
      <c r="M244" s="229" t="s">
        <v>1</v>
      </c>
      <c r="N244" s="230" t="s">
        <v>43</v>
      </c>
      <c r="O244" s="85"/>
      <c r="P244" s="231">
        <f>O244*H244</f>
        <v>0</v>
      </c>
      <c r="Q244" s="231">
        <v>0.00014999999999999999</v>
      </c>
      <c r="R244" s="231">
        <f>Q244*H244</f>
        <v>0.00029999999999999997</v>
      </c>
      <c r="S244" s="231">
        <v>0</v>
      </c>
      <c r="T244" s="232">
        <f>S244*H244</f>
        <v>0</v>
      </c>
      <c r="AR244" s="233" t="s">
        <v>258</v>
      </c>
      <c r="AT244" s="233" t="s">
        <v>148</v>
      </c>
      <c r="AU244" s="233" t="s">
        <v>87</v>
      </c>
      <c r="AY244" s="16" t="s">
        <v>145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6" t="s">
        <v>8</v>
      </c>
      <c r="BK244" s="234">
        <f>ROUND(I244*H244,0)</f>
        <v>0</v>
      </c>
      <c r="BL244" s="16" t="s">
        <v>258</v>
      </c>
      <c r="BM244" s="233" t="s">
        <v>1245</v>
      </c>
    </row>
    <row r="245" s="1" customFormat="1">
      <c r="B245" s="37"/>
      <c r="C245" s="38"/>
      <c r="D245" s="235" t="s">
        <v>155</v>
      </c>
      <c r="E245" s="38"/>
      <c r="F245" s="236" t="s">
        <v>1246</v>
      </c>
      <c r="G245" s="38"/>
      <c r="H245" s="38"/>
      <c r="I245" s="138"/>
      <c r="J245" s="38"/>
      <c r="K245" s="38"/>
      <c r="L245" s="42"/>
      <c r="M245" s="237"/>
      <c r="N245" s="85"/>
      <c r="O245" s="85"/>
      <c r="P245" s="85"/>
      <c r="Q245" s="85"/>
      <c r="R245" s="85"/>
      <c r="S245" s="85"/>
      <c r="T245" s="86"/>
      <c r="AT245" s="16" t="s">
        <v>155</v>
      </c>
      <c r="AU245" s="16" t="s">
        <v>87</v>
      </c>
    </row>
    <row r="246" s="1" customFormat="1" ht="24" customHeight="1">
      <c r="B246" s="37"/>
      <c r="C246" s="222" t="s">
        <v>461</v>
      </c>
      <c r="D246" s="222" t="s">
        <v>148</v>
      </c>
      <c r="E246" s="223" t="s">
        <v>1247</v>
      </c>
      <c r="F246" s="224" t="s">
        <v>1248</v>
      </c>
      <c r="G246" s="225" t="s">
        <v>342</v>
      </c>
      <c r="H246" s="226">
        <v>0.019</v>
      </c>
      <c r="I246" s="227"/>
      <c r="J246" s="228">
        <f>ROUND(I246*H246,0)</f>
        <v>0</v>
      </c>
      <c r="K246" s="224" t="s">
        <v>152</v>
      </c>
      <c r="L246" s="42"/>
      <c r="M246" s="229" t="s">
        <v>1</v>
      </c>
      <c r="N246" s="230" t="s">
        <v>43</v>
      </c>
      <c r="O246" s="85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AR246" s="233" t="s">
        <v>258</v>
      </c>
      <c r="AT246" s="233" t="s">
        <v>148</v>
      </c>
      <c r="AU246" s="233" t="s">
        <v>87</v>
      </c>
      <c r="AY246" s="16" t="s">
        <v>145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6" t="s">
        <v>8</v>
      </c>
      <c r="BK246" s="234">
        <f>ROUND(I246*H246,0)</f>
        <v>0</v>
      </c>
      <c r="BL246" s="16" t="s">
        <v>258</v>
      </c>
      <c r="BM246" s="233" t="s">
        <v>1249</v>
      </c>
    </row>
    <row r="247" s="1" customFormat="1">
      <c r="B247" s="37"/>
      <c r="C247" s="38"/>
      <c r="D247" s="235" t="s">
        <v>155</v>
      </c>
      <c r="E247" s="38"/>
      <c r="F247" s="236" t="s">
        <v>1250</v>
      </c>
      <c r="G247" s="38"/>
      <c r="H247" s="38"/>
      <c r="I247" s="138"/>
      <c r="J247" s="38"/>
      <c r="K247" s="38"/>
      <c r="L247" s="42"/>
      <c r="M247" s="237"/>
      <c r="N247" s="85"/>
      <c r="O247" s="85"/>
      <c r="P247" s="85"/>
      <c r="Q247" s="85"/>
      <c r="R247" s="85"/>
      <c r="S247" s="85"/>
      <c r="T247" s="86"/>
      <c r="AT247" s="16" t="s">
        <v>155</v>
      </c>
      <c r="AU247" s="16" t="s">
        <v>87</v>
      </c>
    </row>
    <row r="248" s="11" customFormat="1" ht="25.92" customHeight="1">
      <c r="B248" s="206"/>
      <c r="C248" s="207"/>
      <c r="D248" s="208" t="s">
        <v>77</v>
      </c>
      <c r="E248" s="209" t="s">
        <v>1251</v>
      </c>
      <c r="F248" s="209" t="s">
        <v>1252</v>
      </c>
      <c r="G248" s="207"/>
      <c r="H248" s="207"/>
      <c r="I248" s="210"/>
      <c r="J248" s="211">
        <f>BK248</f>
        <v>0</v>
      </c>
      <c r="K248" s="207"/>
      <c r="L248" s="212"/>
      <c r="M248" s="213"/>
      <c r="N248" s="214"/>
      <c r="O248" s="214"/>
      <c r="P248" s="215">
        <f>SUM(P249:P252)</f>
        <v>0</v>
      </c>
      <c r="Q248" s="214"/>
      <c r="R248" s="215">
        <f>SUM(R249:R252)</f>
        <v>0</v>
      </c>
      <c r="S248" s="214"/>
      <c r="T248" s="216">
        <f>SUM(T249:T252)</f>
        <v>0</v>
      </c>
      <c r="AR248" s="217" t="s">
        <v>153</v>
      </c>
      <c r="AT248" s="218" t="s">
        <v>77</v>
      </c>
      <c r="AU248" s="218" t="s">
        <v>78</v>
      </c>
      <c r="AY248" s="217" t="s">
        <v>145</v>
      </c>
      <c r="BK248" s="219">
        <f>SUM(BK249:BK252)</f>
        <v>0</v>
      </c>
    </row>
    <row r="249" s="1" customFormat="1" ht="16.5" customHeight="1">
      <c r="B249" s="37"/>
      <c r="C249" s="222" t="s">
        <v>470</v>
      </c>
      <c r="D249" s="222" t="s">
        <v>148</v>
      </c>
      <c r="E249" s="223" t="s">
        <v>1253</v>
      </c>
      <c r="F249" s="224" t="s">
        <v>1254</v>
      </c>
      <c r="G249" s="225" t="s">
        <v>1255</v>
      </c>
      <c r="H249" s="226">
        <v>14</v>
      </c>
      <c r="I249" s="227"/>
      <c r="J249" s="228">
        <f>ROUND(I249*H249,0)</f>
        <v>0</v>
      </c>
      <c r="K249" s="224" t="s">
        <v>152</v>
      </c>
      <c r="L249" s="42"/>
      <c r="M249" s="229" t="s">
        <v>1</v>
      </c>
      <c r="N249" s="230" t="s">
        <v>43</v>
      </c>
      <c r="O249" s="85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AR249" s="233" t="s">
        <v>1003</v>
      </c>
      <c r="AT249" s="233" t="s">
        <v>148</v>
      </c>
      <c r="AU249" s="233" t="s">
        <v>8</v>
      </c>
      <c r="AY249" s="16" t="s">
        <v>145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6" t="s">
        <v>8</v>
      </c>
      <c r="BK249" s="234">
        <f>ROUND(I249*H249,0)</f>
        <v>0</v>
      </c>
      <c r="BL249" s="16" t="s">
        <v>1003</v>
      </c>
      <c r="BM249" s="233" t="s">
        <v>1256</v>
      </c>
    </row>
    <row r="250" s="1" customFormat="1">
      <c r="B250" s="37"/>
      <c r="C250" s="38"/>
      <c r="D250" s="235" t="s">
        <v>155</v>
      </c>
      <c r="E250" s="38"/>
      <c r="F250" s="236" t="s">
        <v>1257</v>
      </c>
      <c r="G250" s="38"/>
      <c r="H250" s="38"/>
      <c r="I250" s="138"/>
      <c r="J250" s="38"/>
      <c r="K250" s="38"/>
      <c r="L250" s="42"/>
      <c r="M250" s="237"/>
      <c r="N250" s="85"/>
      <c r="O250" s="85"/>
      <c r="P250" s="85"/>
      <c r="Q250" s="85"/>
      <c r="R250" s="85"/>
      <c r="S250" s="85"/>
      <c r="T250" s="86"/>
      <c r="AT250" s="16" t="s">
        <v>155</v>
      </c>
      <c r="AU250" s="16" t="s">
        <v>8</v>
      </c>
    </row>
    <row r="251" s="1" customFormat="1" ht="16.5" customHeight="1">
      <c r="B251" s="37"/>
      <c r="C251" s="222" t="s">
        <v>477</v>
      </c>
      <c r="D251" s="222" t="s">
        <v>148</v>
      </c>
      <c r="E251" s="223" t="s">
        <v>1258</v>
      </c>
      <c r="F251" s="224" t="s">
        <v>1259</v>
      </c>
      <c r="G251" s="225" t="s">
        <v>1255</v>
      </c>
      <c r="H251" s="226">
        <v>6</v>
      </c>
      <c r="I251" s="227"/>
      <c r="J251" s="228">
        <f>ROUND(I251*H251,0)</f>
        <v>0</v>
      </c>
      <c r="K251" s="224" t="s">
        <v>152</v>
      </c>
      <c r="L251" s="42"/>
      <c r="M251" s="229" t="s">
        <v>1</v>
      </c>
      <c r="N251" s="230" t="s">
        <v>43</v>
      </c>
      <c r="O251" s="85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AR251" s="233" t="s">
        <v>1260</v>
      </c>
      <c r="AT251" s="233" t="s">
        <v>148</v>
      </c>
      <c r="AU251" s="233" t="s">
        <v>8</v>
      </c>
      <c r="AY251" s="16" t="s">
        <v>145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6" t="s">
        <v>8</v>
      </c>
      <c r="BK251" s="234">
        <f>ROUND(I251*H251,0)</f>
        <v>0</v>
      </c>
      <c r="BL251" s="16" t="s">
        <v>1260</v>
      </c>
      <c r="BM251" s="233" t="s">
        <v>1261</v>
      </c>
    </row>
    <row r="252" s="1" customFormat="1">
      <c r="B252" s="37"/>
      <c r="C252" s="38"/>
      <c r="D252" s="235" t="s">
        <v>155</v>
      </c>
      <c r="E252" s="38"/>
      <c r="F252" s="236" t="s">
        <v>1262</v>
      </c>
      <c r="G252" s="38"/>
      <c r="H252" s="38"/>
      <c r="I252" s="138"/>
      <c r="J252" s="38"/>
      <c r="K252" s="38"/>
      <c r="L252" s="42"/>
      <c r="M252" s="237"/>
      <c r="N252" s="85"/>
      <c r="O252" s="85"/>
      <c r="P252" s="85"/>
      <c r="Q252" s="85"/>
      <c r="R252" s="85"/>
      <c r="S252" s="85"/>
      <c r="T252" s="86"/>
      <c r="AT252" s="16" t="s">
        <v>155</v>
      </c>
      <c r="AU252" s="16" t="s">
        <v>8</v>
      </c>
    </row>
    <row r="253" s="11" customFormat="1" ht="25.92" customHeight="1">
      <c r="B253" s="206"/>
      <c r="C253" s="207"/>
      <c r="D253" s="208" t="s">
        <v>77</v>
      </c>
      <c r="E253" s="209" t="s">
        <v>998</v>
      </c>
      <c r="F253" s="209" t="s">
        <v>999</v>
      </c>
      <c r="G253" s="207"/>
      <c r="H253" s="207"/>
      <c r="I253" s="210"/>
      <c r="J253" s="211">
        <f>BK253</f>
        <v>0</v>
      </c>
      <c r="K253" s="207"/>
      <c r="L253" s="212"/>
      <c r="M253" s="213"/>
      <c r="N253" s="214"/>
      <c r="O253" s="214"/>
      <c r="P253" s="215">
        <f>SUM(P254:P263)</f>
        <v>0</v>
      </c>
      <c r="Q253" s="214"/>
      <c r="R253" s="215">
        <f>SUM(R254:R263)</f>
        <v>0</v>
      </c>
      <c r="S253" s="214"/>
      <c r="T253" s="216">
        <f>SUM(T254:T263)</f>
        <v>0</v>
      </c>
      <c r="AR253" s="217" t="s">
        <v>153</v>
      </c>
      <c r="AT253" s="218" t="s">
        <v>77</v>
      </c>
      <c r="AU253" s="218" t="s">
        <v>78</v>
      </c>
      <c r="AY253" s="217" t="s">
        <v>145</v>
      </c>
      <c r="BK253" s="219">
        <f>SUM(BK254:BK263)</f>
        <v>0</v>
      </c>
    </row>
    <row r="254" s="1" customFormat="1" ht="24" customHeight="1">
      <c r="B254" s="37"/>
      <c r="C254" s="222" t="s">
        <v>484</v>
      </c>
      <c r="D254" s="222" t="s">
        <v>148</v>
      </c>
      <c r="E254" s="223" t="s">
        <v>1001</v>
      </c>
      <c r="F254" s="224" t="s">
        <v>1002</v>
      </c>
      <c r="G254" s="225" t="s">
        <v>1</v>
      </c>
      <c r="H254" s="226">
        <v>0</v>
      </c>
      <c r="I254" s="227"/>
      <c r="J254" s="228">
        <f>ROUND(I254*H254,0)</f>
        <v>0</v>
      </c>
      <c r="K254" s="224" t="s">
        <v>1</v>
      </c>
      <c r="L254" s="42"/>
      <c r="M254" s="229" t="s">
        <v>1</v>
      </c>
      <c r="N254" s="230" t="s">
        <v>43</v>
      </c>
      <c r="O254" s="85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AR254" s="233" t="s">
        <v>1003</v>
      </c>
      <c r="AT254" s="233" t="s">
        <v>148</v>
      </c>
      <c r="AU254" s="233" t="s">
        <v>8</v>
      </c>
      <c r="AY254" s="16" t="s">
        <v>145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6" t="s">
        <v>8</v>
      </c>
      <c r="BK254" s="234">
        <f>ROUND(I254*H254,0)</f>
        <v>0</v>
      </c>
      <c r="BL254" s="16" t="s">
        <v>1003</v>
      </c>
      <c r="BM254" s="233" t="s">
        <v>1263</v>
      </c>
    </row>
    <row r="255" s="1" customFormat="1">
      <c r="B255" s="37"/>
      <c r="C255" s="38"/>
      <c r="D255" s="235" t="s">
        <v>155</v>
      </c>
      <c r="E255" s="38"/>
      <c r="F255" s="236" t="s">
        <v>1002</v>
      </c>
      <c r="G255" s="38"/>
      <c r="H255" s="38"/>
      <c r="I255" s="138"/>
      <c r="J255" s="38"/>
      <c r="K255" s="38"/>
      <c r="L255" s="42"/>
      <c r="M255" s="237"/>
      <c r="N255" s="85"/>
      <c r="O255" s="85"/>
      <c r="P255" s="85"/>
      <c r="Q255" s="85"/>
      <c r="R255" s="85"/>
      <c r="S255" s="85"/>
      <c r="T255" s="86"/>
      <c r="AT255" s="16" t="s">
        <v>155</v>
      </c>
      <c r="AU255" s="16" t="s">
        <v>8</v>
      </c>
    </row>
    <row r="256" s="1" customFormat="1" ht="36" customHeight="1">
      <c r="B256" s="37"/>
      <c r="C256" s="222" t="s">
        <v>489</v>
      </c>
      <c r="D256" s="222" t="s">
        <v>148</v>
      </c>
      <c r="E256" s="223" t="s">
        <v>1006</v>
      </c>
      <c r="F256" s="224" t="s">
        <v>1007</v>
      </c>
      <c r="G256" s="225" t="s">
        <v>1</v>
      </c>
      <c r="H256" s="226">
        <v>0</v>
      </c>
      <c r="I256" s="227"/>
      <c r="J256" s="228">
        <f>ROUND(I256*H256,0)</f>
        <v>0</v>
      </c>
      <c r="K256" s="224" t="s">
        <v>1</v>
      </c>
      <c r="L256" s="42"/>
      <c r="M256" s="229" t="s">
        <v>1</v>
      </c>
      <c r="N256" s="230" t="s">
        <v>43</v>
      </c>
      <c r="O256" s="85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AR256" s="233" t="s">
        <v>1003</v>
      </c>
      <c r="AT256" s="233" t="s">
        <v>148</v>
      </c>
      <c r="AU256" s="233" t="s">
        <v>8</v>
      </c>
      <c r="AY256" s="16" t="s">
        <v>145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6" t="s">
        <v>8</v>
      </c>
      <c r="BK256" s="234">
        <f>ROUND(I256*H256,0)</f>
        <v>0</v>
      </c>
      <c r="BL256" s="16" t="s">
        <v>1003</v>
      </c>
      <c r="BM256" s="233" t="s">
        <v>1264</v>
      </c>
    </row>
    <row r="257" s="1" customFormat="1">
      <c r="B257" s="37"/>
      <c r="C257" s="38"/>
      <c r="D257" s="235" t="s">
        <v>155</v>
      </c>
      <c r="E257" s="38"/>
      <c r="F257" s="236" t="s">
        <v>1009</v>
      </c>
      <c r="G257" s="38"/>
      <c r="H257" s="38"/>
      <c r="I257" s="138"/>
      <c r="J257" s="38"/>
      <c r="K257" s="38"/>
      <c r="L257" s="42"/>
      <c r="M257" s="237"/>
      <c r="N257" s="85"/>
      <c r="O257" s="85"/>
      <c r="P257" s="85"/>
      <c r="Q257" s="85"/>
      <c r="R257" s="85"/>
      <c r="S257" s="85"/>
      <c r="T257" s="86"/>
      <c r="AT257" s="16" t="s">
        <v>155</v>
      </c>
      <c r="AU257" s="16" t="s">
        <v>8</v>
      </c>
    </row>
    <row r="258" s="1" customFormat="1" ht="48" customHeight="1">
      <c r="B258" s="37"/>
      <c r="C258" s="222" t="s">
        <v>494</v>
      </c>
      <c r="D258" s="222" t="s">
        <v>148</v>
      </c>
      <c r="E258" s="223" t="s">
        <v>1011</v>
      </c>
      <c r="F258" s="224" t="s">
        <v>1012</v>
      </c>
      <c r="G258" s="225" t="s">
        <v>1</v>
      </c>
      <c r="H258" s="226">
        <v>0</v>
      </c>
      <c r="I258" s="227"/>
      <c r="J258" s="228">
        <f>ROUND(I258*H258,0)</f>
        <v>0</v>
      </c>
      <c r="K258" s="224" t="s">
        <v>1</v>
      </c>
      <c r="L258" s="42"/>
      <c r="M258" s="229" t="s">
        <v>1</v>
      </c>
      <c r="N258" s="230" t="s">
        <v>43</v>
      </c>
      <c r="O258" s="85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AR258" s="233" t="s">
        <v>1003</v>
      </c>
      <c r="AT258" s="233" t="s">
        <v>148</v>
      </c>
      <c r="AU258" s="233" t="s">
        <v>8</v>
      </c>
      <c r="AY258" s="16" t="s">
        <v>145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6" t="s">
        <v>8</v>
      </c>
      <c r="BK258" s="234">
        <f>ROUND(I258*H258,0)</f>
        <v>0</v>
      </c>
      <c r="BL258" s="16" t="s">
        <v>1003</v>
      </c>
      <c r="BM258" s="233" t="s">
        <v>1265</v>
      </c>
    </row>
    <row r="259" s="1" customFormat="1">
      <c r="B259" s="37"/>
      <c r="C259" s="38"/>
      <c r="D259" s="235" t="s">
        <v>155</v>
      </c>
      <c r="E259" s="38"/>
      <c r="F259" s="236" t="s">
        <v>1012</v>
      </c>
      <c r="G259" s="38"/>
      <c r="H259" s="38"/>
      <c r="I259" s="138"/>
      <c r="J259" s="38"/>
      <c r="K259" s="38"/>
      <c r="L259" s="42"/>
      <c r="M259" s="237"/>
      <c r="N259" s="85"/>
      <c r="O259" s="85"/>
      <c r="P259" s="85"/>
      <c r="Q259" s="85"/>
      <c r="R259" s="85"/>
      <c r="S259" s="85"/>
      <c r="T259" s="86"/>
      <c r="AT259" s="16" t="s">
        <v>155</v>
      </c>
      <c r="AU259" s="16" t="s">
        <v>8</v>
      </c>
    </row>
    <row r="260" s="1" customFormat="1" ht="36" customHeight="1">
      <c r="B260" s="37"/>
      <c r="C260" s="222" t="s">
        <v>499</v>
      </c>
      <c r="D260" s="222" t="s">
        <v>148</v>
      </c>
      <c r="E260" s="223" t="s">
        <v>1015</v>
      </c>
      <c r="F260" s="224" t="s">
        <v>1016</v>
      </c>
      <c r="G260" s="225" t="s">
        <v>1</v>
      </c>
      <c r="H260" s="226">
        <v>0</v>
      </c>
      <c r="I260" s="227"/>
      <c r="J260" s="228">
        <f>ROUND(I260*H260,0)</f>
        <v>0</v>
      </c>
      <c r="K260" s="224" t="s">
        <v>1</v>
      </c>
      <c r="L260" s="42"/>
      <c r="M260" s="229" t="s">
        <v>1</v>
      </c>
      <c r="N260" s="230" t="s">
        <v>43</v>
      </c>
      <c r="O260" s="85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AR260" s="233" t="s">
        <v>1003</v>
      </c>
      <c r="AT260" s="233" t="s">
        <v>148</v>
      </c>
      <c r="AU260" s="233" t="s">
        <v>8</v>
      </c>
      <c r="AY260" s="16" t="s">
        <v>145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6" t="s">
        <v>8</v>
      </c>
      <c r="BK260" s="234">
        <f>ROUND(I260*H260,0)</f>
        <v>0</v>
      </c>
      <c r="BL260" s="16" t="s">
        <v>1003</v>
      </c>
      <c r="BM260" s="233" t="s">
        <v>1266</v>
      </c>
    </row>
    <row r="261" s="1" customFormat="1">
      <c r="B261" s="37"/>
      <c r="C261" s="38"/>
      <c r="D261" s="235" t="s">
        <v>155</v>
      </c>
      <c r="E261" s="38"/>
      <c r="F261" s="236" t="s">
        <v>1018</v>
      </c>
      <c r="G261" s="38"/>
      <c r="H261" s="38"/>
      <c r="I261" s="138"/>
      <c r="J261" s="38"/>
      <c r="K261" s="38"/>
      <c r="L261" s="42"/>
      <c r="M261" s="237"/>
      <c r="N261" s="85"/>
      <c r="O261" s="85"/>
      <c r="P261" s="85"/>
      <c r="Q261" s="85"/>
      <c r="R261" s="85"/>
      <c r="S261" s="85"/>
      <c r="T261" s="86"/>
      <c r="AT261" s="16" t="s">
        <v>155</v>
      </c>
      <c r="AU261" s="16" t="s">
        <v>8</v>
      </c>
    </row>
    <row r="262" s="1" customFormat="1" ht="60" customHeight="1">
      <c r="B262" s="37"/>
      <c r="C262" s="222" t="s">
        <v>506</v>
      </c>
      <c r="D262" s="222" t="s">
        <v>148</v>
      </c>
      <c r="E262" s="223" t="s">
        <v>1020</v>
      </c>
      <c r="F262" s="224" t="s">
        <v>1021</v>
      </c>
      <c r="G262" s="225" t="s">
        <v>1</v>
      </c>
      <c r="H262" s="226">
        <v>0</v>
      </c>
      <c r="I262" s="227"/>
      <c r="J262" s="228">
        <f>ROUND(I262*H262,0)</f>
        <v>0</v>
      </c>
      <c r="K262" s="224" t="s">
        <v>1</v>
      </c>
      <c r="L262" s="42"/>
      <c r="M262" s="229" t="s">
        <v>1</v>
      </c>
      <c r="N262" s="230" t="s">
        <v>43</v>
      </c>
      <c r="O262" s="85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AR262" s="233" t="s">
        <v>1003</v>
      </c>
      <c r="AT262" s="233" t="s">
        <v>148</v>
      </c>
      <c r="AU262" s="233" t="s">
        <v>8</v>
      </c>
      <c r="AY262" s="16" t="s">
        <v>145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6" t="s">
        <v>8</v>
      </c>
      <c r="BK262" s="234">
        <f>ROUND(I262*H262,0)</f>
        <v>0</v>
      </c>
      <c r="BL262" s="16" t="s">
        <v>1003</v>
      </c>
      <c r="BM262" s="233" t="s">
        <v>1267</v>
      </c>
    </row>
    <row r="263" s="1" customFormat="1">
      <c r="B263" s="37"/>
      <c r="C263" s="38"/>
      <c r="D263" s="235" t="s">
        <v>155</v>
      </c>
      <c r="E263" s="38"/>
      <c r="F263" s="236" t="s">
        <v>1023</v>
      </c>
      <c r="G263" s="38"/>
      <c r="H263" s="38"/>
      <c r="I263" s="138"/>
      <c r="J263" s="38"/>
      <c r="K263" s="38"/>
      <c r="L263" s="42"/>
      <c r="M263" s="281"/>
      <c r="N263" s="282"/>
      <c r="O263" s="282"/>
      <c r="P263" s="282"/>
      <c r="Q263" s="282"/>
      <c r="R263" s="282"/>
      <c r="S263" s="282"/>
      <c r="T263" s="283"/>
      <c r="AT263" s="16" t="s">
        <v>155</v>
      </c>
      <c r="AU263" s="16" t="s">
        <v>8</v>
      </c>
    </row>
    <row r="264" s="1" customFormat="1" ht="6.96" customHeight="1">
      <c r="B264" s="60"/>
      <c r="C264" s="61"/>
      <c r="D264" s="61"/>
      <c r="E264" s="61"/>
      <c r="F264" s="61"/>
      <c r="G264" s="61"/>
      <c r="H264" s="61"/>
      <c r="I264" s="172"/>
      <c r="J264" s="61"/>
      <c r="K264" s="61"/>
      <c r="L264" s="42"/>
    </row>
  </sheetData>
  <sheetProtection sheet="1" autoFilter="0" formatColumns="0" formatRows="0" objects="1" scenarios="1" spinCount="100000" saltValue="5p2qx/ktopzpyOB5XKJ8Y9YUpAPhkd4Bp7T0aOnbUlgmpFnaFXfngzid6wYIUAzWmKPRSxXVR/kieCZ5qm13kQ==" hashValue="37/UYKPvwqYWJ40adQqxFtaF+7ZfKvGF9Cvvk/blJF9BJ/KIyCpaGO3e5KRbq1onZVhxYxt5c5BqrI0XDo929w==" algorithmName="SHA-512" password="CC35"/>
  <autoFilter ref="C124:K26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87</v>
      </c>
    </row>
    <row r="4" ht="24.96" customHeight="1">
      <c r="B4" s="19"/>
      <c r="D4" s="134" t="s">
        <v>103</v>
      </c>
      <c r="L4" s="19"/>
      <c r="M4" s="135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17</v>
      </c>
      <c r="L6" s="19"/>
    </row>
    <row r="7" ht="16.5" customHeight="1">
      <c r="B7" s="19"/>
      <c r="E7" s="137" t="str">
        <f>'Rekapitulace stavby'!K6</f>
        <v>Rozvoj a posílení aktivit komunitního centra Unitaria – Hašplův sál (E.3.a), Karlova 8, Anenská 5, Praha 1</v>
      </c>
      <c r="F7" s="136"/>
      <c r="G7" s="136"/>
      <c r="H7" s="136"/>
      <c r="L7" s="19"/>
    </row>
    <row r="8" s="1" customFormat="1" ht="12" customHeight="1">
      <c r="B8" s="42"/>
      <c r="D8" s="136" t="s">
        <v>104</v>
      </c>
      <c r="I8" s="138"/>
      <c r="L8" s="42"/>
    </row>
    <row r="9" s="1" customFormat="1" ht="36.96" customHeight="1">
      <c r="B9" s="42"/>
      <c r="E9" s="139" t="s">
        <v>1268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19</v>
      </c>
      <c r="F11" s="140" t="s">
        <v>1</v>
      </c>
      <c r="I11" s="141" t="s">
        <v>20</v>
      </c>
      <c r="J11" s="140" t="s">
        <v>1</v>
      </c>
      <c r="L11" s="42"/>
    </row>
    <row r="12" s="1" customFormat="1" ht="12" customHeight="1">
      <c r="B12" s="42"/>
      <c r="D12" s="136" t="s">
        <v>21</v>
      </c>
      <c r="F12" s="140" t="s">
        <v>22</v>
      </c>
      <c r="I12" s="141" t="s">
        <v>23</v>
      </c>
      <c r="J12" s="142" t="str">
        <f>'Rekapitulace stavby'!AN8</f>
        <v>5.4.2019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25</v>
      </c>
      <c r="I14" s="141" t="s">
        <v>26</v>
      </c>
      <c r="J14" s="140" t="s">
        <v>1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29</v>
      </c>
      <c r="I17" s="14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31</v>
      </c>
      <c r="I20" s="141" t="s">
        <v>26</v>
      </c>
      <c r="J20" s="140" t="s">
        <v>1</v>
      </c>
      <c r="L20" s="42"/>
    </row>
    <row r="21" s="1" customFormat="1" ht="18" customHeight="1">
      <c r="B21" s="42"/>
      <c r="E21" s="140" t="s">
        <v>32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1" t="s">
        <v>26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36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ROUND(J121, 0)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ROUND((SUM(BE121:BE156)),  0)</f>
        <v>0</v>
      </c>
      <c r="I33" s="153">
        <v>0.20999999999999999</v>
      </c>
      <c r="J33" s="152">
        <f>ROUND(((SUM(BE121:BE156))*I33),  0)</f>
        <v>0</v>
      </c>
      <c r="L33" s="42"/>
    </row>
    <row r="34" s="1" customFormat="1" ht="14.4" customHeight="1">
      <c r="B34" s="42"/>
      <c r="E34" s="136" t="s">
        <v>44</v>
      </c>
      <c r="F34" s="152">
        <f>ROUND((SUM(BF121:BF156)),  0)</f>
        <v>0</v>
      </c>
      <c r="I34" s="153">
        <v>0.14999999999999999</v>
      </c>
      <c r="J34" s="152">
        <f>ROUND(((SUM(BF121:BF156))*I34),  0)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ROUND((SUM(BG121:BG156)),  0)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ROUND((SUM(BH121:BH156)),  0)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ROUND((SUM(BI121:BI156)),  0)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106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17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Rozvoj a posílení aktivit komunitního centra Unitaria – Hašplův sál (E.3.a), Karlova 8, Anenská 5, Praha 1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104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003 - Vzduchotechnika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21</v>
      </c>
      <c r="D89" s="38"/>
      <c r="E89" s="38"/>
      <c r="F89" s="26" t="str">
        <f>F12</f>
        <v>Praha 1</v>
      </c>
      <c r="G89" s="38"/>
      <c r="H89" s="38"/>
      <c r="I89" s="141" t="s">
        <v>23</v>
      </c>
      <c r="J89" s="73" t="str">
        <f>IF(J12="","",J12)</f>
        <v>5.4.2019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25</v>
      </c>
      <c r="D91" s="38"/>
      <c r="E91" s="38"/>
      <c r="F91" s="26" t="str">
        <f>E15</f>
        <v>Náboženská Společnost Českých Unitářů</v>
      </c>
      <c r="G91" s="38"/>
      <c r="H91" s="38"/>
      <c r="I91" s="141" t="s">
        <v>31</v>
      </c>
      <c r="J91" s="35" t="str">
        <f>E21</f>
        <v>MCA atelier s.r.o.</v>
      </c>
      <c r="K91" s="38"/>
      <c r="L91" s="42"/>
    </row>
    <row r="92" s="1" customFormat="1" ht="15.15" customHeight="1">
      <c r="B92" s="37"/>
      <c r="C92" s="31" t="s">
        <v>29</v>
      </c>
      <c r="D92" s="38"/>
      <c r="E92" s="38"/>
      <c r="F92" s="26" t="str">
        <f>IF(E18="","",E18)</f>
        <v>Vyplň údaj</v>
      </c>
      <c r="G92" s="38"/>
      <c r="H92" s="38"/>
      <c r="I92" s="141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107</v>
      </c>
      <c r="D94" s="178"/>
      <c r="E94" s="178"/>
      <c r="F94" s="178"/>
      <c r="G94" s="178"/>
      <c r="H94" s="178"/>
      <c r="I94" s="179"/>
      <c r="J94" s="180" t="s">
        <v>108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109</v>
      </c>
      <c r="D96" s="38"/>
      <c r="E96" s="38"/>
      <c r="F96" s="38"/>
      <c r="G96" s="38"/>
      <c r="H96" s="38"/>
      <c r="I96" s="138"/>
      <c r="J96" s="104">
        <f>J121</f>
        <v>0</v>
      </c>
      <c r="K96" s="38"/>
      <c r="L96" s="42"/>
      <c r="AU96" s="16" t="s">
        <v>110</v>
      </c>
    </row>
    <row r="97" s="8" customFormat="1" ht="24.96" customHeight="1">
      <c r="B97" s="182"/>
      <c r="C97" s="183"/>
      <c r="D97" s="184" t="s">
        <v>117</v>
      </c>
      <c r="E97" s="185"/>
      <c r="F97" s="185"/>
      <c r="G97" s="185"/>
      <c r="H97" s="185"/>
      <c r="I97" s="186"/>
      <c r="J97" s="187">
        <f>J122</f>
        <v>0</v>
      </c>
      <c r="K97" s="183"/>
      <c r="L97" s="188"/>
    </row>
    <row r="98" s="9" customFormat="1" ht="19.92" customHeight="1">
      <c r="B98" s="189"/>
      <c r="C98" s="190"/>
      <c r="D98" s="191" t="s">
        <v>1269</v>
      </c>
      <c r="E98" s="192"/>
      <c r="F98" s="192"/>
      <c r="G98" s="192"/>
      <c r="H98" s="192"/>
      <c r="I98" s="193"/>
      <c r="J98" s="194">
        <f>J123</f>
        <v>0</v>
      </c>
      <c r="K98" s="190"/>
      <c r="L98" s="195"/>
    </row>
    <row r="99" s="9" customFormat="1" ht="14.88" customHeight="1">
      <c r="B99" s="189"/>
      <c r="C99" s="190"/>
      <c r="D99" s="191" t="s">
        <v>1270</v>
      </c>
      <c r="E99" s="192"/>
      <c r="F99" s="192"/>
      <c r="G99" s="192"/>
      <c r="H99" s="192"/>
      <c r="I99" s="193"/>
      <c r="J99" s="194">
        <f>J124</f>
        <v>0</v>
      </c>
      <c r="K99" s="190"/>
      <c r="L99" s="195"/>
    </row>
    <row r="100" s="8" customFormat="1" ht="24.96" customHeight="1">
      <c r="B100" s="182"/>
      <c r="C100" s="183"/>
      <c r="D100" s="184" t="s">
        <v>1029</v>
      </c>
      <c r="E100" s="185"/>
      <c r="F100" s="185"/>
      <c r="G100" s="185"/>
      <c r="H100" s="185"/>
      <c r="I100" s="186"/>
      <c r="J100" s="187">
        <f>J143</f>
        <v>0</v>
      </c>
      <c r="K100" s="183"/>
      <c r="L100" s="188"/>
    </row>
    <row r="101" s="8" customFormat="1" ht="24.96" customHeight="1">
      <c r="B101" s="182"/>
      <c r="C101" s="183"/>
      <c r="D101" s="184" t="s">
        <v>129</v>
      </c>
      <c r="E101" s="185"/>
      <c r="F101" s="185"/>
      <c r="G101" s="185"/>
      <c r="H101" s="185"/>
      <c r="I101" s="186"/>
      <c r="J101" s="187">
        <f>J146</f>
        <v>0</v>
      </c>
      <c r="K101" s="183"/>
      <c r="L101" s="188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38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72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75"/>
      <c r="J107" s="63"/>
      <c r="K107" s="63"/>
      <c r="L107" s="42"/>
    </row>
    <row r="108" s="1" customFormat="1" ht="24.96" customHeight="1">
      <c r="B108" s="37"/>
      <c r="C108" s="22" t="s">
        <v>130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2" customHeight="1">
      <c r="B110" s="37"/>
      <c r="C110" s="31" t="s">
        <v>17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6.5" customHeight="1">
      <c r="B111" s="37"/>
      <c r="C111" s="38"/>
      <c r="D111" s="38"/>
      <c r="E111" s="176" t="str">
        <f>E7</f>
        <v>Rozvoj a posílení aktivit komunitního centra Unitaria – Hašplův sál (E.3.a), Karlova 8, Anenská 5, Praha 1</v>
      </c>
      <c r="F111" s="31"/>
      <c r="G111" s="31"/>
      <c r="H111" s="31"/>
      <c r="I111" s="138"/>
      <c r="J111" s="38"/>
      <c r="K111" s="38"/>
      <c r="L111" s="42"/>
    </row>
    <row r="112" s="1" customFormat="1" ht="12" customHeight="1">
      <c r="B112" s="37"/>
      <c r="C112" s="31" t="s">
        <v>104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6.5" customHeight="1">
      <c r="B113" s="37"/>
      <c r="C113" s="38"/>
      <c r="D113" s="38"/>
      <c r="E113" s="70" t="str">
        <f>E9</f>
        <v>003 - Vzduchotechnika</v>
      </c>
      <c r="F113" s="38"/>
      <c r="G113" s="38"/>
      <c r="H113" s="38"/>
      <c r="I113" s="13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2" customHeight="1">
      <c r="B115" s="37"/>
      <c r="C115" s="31" t="s">
        <v>21</v>
      </c>
      <c r="D115" s="38"/>
      <c r="E115" s="38"/>
      <c r="F115" s="26" t="str">
        <f>F12</f>
        <v>Praha 1</v>
      </c>
      <c r="G115" s="38"/>
      <c r="H115" s="38"/>
      <c r="I115" s="141" t="s">
        <v>23</v>
      </c>
      <c r="J115" s="73" t="str">
        <f>IF(J12="","",J12)</f>
        <v>5.4.2019</v>
      </c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5.15" customHeight="1">
      <c r="B117" s="37"/>
      <c r="C117" s="31" t="s">
        <v>25</v>
      </c>
      <c r="D117" s="38"/>
      <c r="E117" s="38"/>
      <c r="F117" s="26" t="str">
        <f>E15</f>
        <v>Náboženská Společnost Českých Unitářů</v>
      </c>
      <c r="G117" s="38"/>
      <c r="H117" s="38"/>
      <c r="I117" s="141" t="s">
        <v>31</v>
      </c>
      <c r="J117" s="35" t="str">
        <f>E21</f>
        <v>MCA atelier s.r.o.</v>
      </c>
      <c r="K117" s="38"/>
      <c r="L117" s="42"/>
    </row>
    <row r="118" s="1" customFormat="1" ht="15.15" customHeight="1">
      <c r="B118" s="37"/>
      <c r="C118" s="31" t="s">
        <v>29</v>
      </c>
      <c r="D118" s="38"/>
      <c r="E118" s="38"/>
      <c r="F118" s="26" t="str">
        <f>IF(E18="","",E18)</f>
        <v>Vyplň údaj</v>
      </c>
      <c r="G118" s="38"/>
      <c r="H118" s="38"/>
      <c r="I118" s="141" t="s">
        <v>34</v>
      </c>
      <c r="J118" s="35" t="str">
        <f>E24</f>
        <v xml:space="preserve"> </v>
      </c>
      <c r="K118" s="38"/>
      <c r="L118" s="42"/>
    </row>
    <row r="119" s="1" customFormat="1" ht="10.32" customHeight="1">
      <c r="B119" s="37"/>
      <c r="C119" s="38"/>
      <c r="D119" s="38"/>
      <c r="E119" s="38"/>
      <c r="F119" s="38"/>
      <c r="G119" s="38"/>
      <c r="H119" s="38"/>
      <c r="I119" s="138"/>
      <c r="J119" s="38"/>
      <c r="K119" s="38"/>
      <c r="L119" s="42"/>
    </row>
    <row r="120" s="10" customFormat="1" ht="29.28" customHeight="1">
      <c r="B120" s="196"/>
      <c r="C120" s="197" t="s">
        <v>131</v>
      </c>
      <c r="D120" s="198" t="s">
        <v>63</v>
      </c>
      <c r="E120" s="198" t="s">
        <v>59</v>
      </c>
      <c r="F120" s="198" t="s">
        <v>60</v>
      </c>
      <c r="G120" s="198" t="s">
        <v>132</v>
      </c>
      <c r="H120" s="198" t="s">
        <v>133</v>
      </c>
      <c r="I120" s="199" t="s">
        <v>134</v>
      </c>
      <c r="J120" s="198" t="s">
        <v>108</v>
      </c>
      <c r="K120" s="200" t="s">
        <v>135</v>
      </c>
      <c r="L120" s="201"/>
      <c r="M120" s="94" t="s">
        <v>1</v>
      </c>
      <c r="N120" s="95" t="s">
        <v>42</v>
      </c>
      <c r="O120" s="95" t="s">
        <v>136</v>
      </c>
      <c r="P120" s="95" t="s">
        <v>137</v>
      </c>
      <c r="Q120" s="95" t="s">
        <v>138</v>
      </c>
      <c r="R120" s="95" t="s">
        <v>139</v>
      </c>
      <c r="S120" s="95" t="s">
        <v>140</v>
      </c>
      <c r="T120" s="96" t="s">
        <v>141</v>
      </c>
    </row>
    <row r="121" s="1" customFormat="1" ht="22.8" customHeight="1">
      <c r="B121" s="37"/>
      <c r="C121" s="101" t="s">
        <v>142</v>
      </c>
      <c r="D121" s="38"/>
      <c r="E121" s="38"/>
      <c r="F121" s="38"/>
      <c r="G121" s="38"/>
      <c r="H121" s="38"/>
      <c r="I121" s="138"/>
      <c r="J121" s="202">
        <f>BK121</f>
        <v>0</v>
      </c>
      <c r="K121" s="38"/>
      <c r="L121" s="42"/>
      <c r="M121" s="97"/>
      <c r="N121" s="98"/>
      <c r="O121" s="98"/>
      <c r="P121" s="203">
        <f>P122+P143+P146</f>
        <v>0</v>
      </c>
      <c r="Q121" s="98"/>
      <c r="R121" s="203">
        <f>R122+R143+R146</f>
        <v>0</v>
      </c>
      <c r="S121" s="98"/>
      <c r="T121" s="204">
        <f>T122+T143+T146</f>
        <v>0</v>
      </c>
      <c r="AT121" s="16" t="s">
        <v>77</v>
      </c>
      <c r="AU121" s="16" t="s">
        <v>110</v>
      </c>
      <c r="BK121" s="205">
        <f>BK122+BK143+BK146</f>
        <v>0</v>
      </c>
    </row>
    <row r="122" s="11" customFormat="1" ht="25.92" customHeight="1">
      <c r="B122" s="206"/>
      <c r="C122" s="207"/>
      <c r="D122" s="208" t="s">
        <v>77</v>
      </c>
      <c r="E122" s="209" t="s">
        <v>600</v>
      </c>
      <c r="F122" s="209" t="s">
        <v>601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P123</f>
        <v>0</v>
      </c>
      <c r="Q122" s="214"/>
      <c r="R122" s="215">
        <f>R123</f>
        <v>0</v>
      </c>
      <c r="S122" s="214"/>
      <c r="T122" s="216">
        <f>T123</f>
        <v>0</v>
      </c>
      <c r="AR122" s="217" t="s">
        <v>87</v>
      </c>
      <c r="AT122" s="218" t="s">
        <v>77</v>
      </c>
      <c r="AU122" s="218" t="s">
        <v>78</v>
      </c>
      <c r="AY122" s="217" t="s">
        <v>145</v>
      </c>
      <c r="BK122" s="219">
        <f>BK123</f>
        <v>0</v>
      </c>
    </row>
    <row r="123" s="11" customFormat="1" ht="22.8" customHeight="1">
      <c r="B123" s="206"/>
      <c r="C123" s="207"/>
      <c r="D123" s="208" t="s">
        <v>77</v>
      </c>
      <c r="E123" s="220" t="s">
        <v>1271</v>
      </c>
      <c r="F123" s="220" t="s">
        <v>92</v>
      </c>
      <c r="G123" s="207"/>
      <c r="H123" s="207"/>
      <c r="I123" s="210"/>
      <c r="J123" s="221">
        <f>BK123</f>
        <v>0</v>
      </c>
      <c r="K123" s="207"/>
      <c r="L123" s="212"/>
      <c r="M123" s="213"/>
      <c r="N123" s="214"/>
      <c r="O123" s="214"/>
      <c r="P123" s="215">
        <f>P124</f>
        <v>0</v>
      </c>
      <c r="Q123" s="214"/>
      <c r="R123" s="215">
        <f>R124</f>
        <v>0</v>
      </c>
      <c r="S123" s="214"/>
      <c r="T123" s="216">
        <f>T124</f>
        <v>0</v>
      </c>
      <c r="AR123" s="217" t="s">
        <v>87</v>
      </c>
      <c r="AT123" s="218" t="s">
        <v>77</v>
      </c>
      <c r="AU123" s="218" t="s">
        <v>8</v>
      </c>
      <c r="AY123" s="217" t="s">
        <v>145</v>
      </c>
      <c r="BK123" s="219">
        <f>BK124</f>
        <v>0</v>
      </c>
    </row>
    <row r="124" s="11" customFormat="1" ht="20.88" customHeight="1">
      <c r="B124" s="206"/>
      <c r="C124" s="207"/>
      <c r="D124" s="208" t="s">
        <v>77</v>
      </c>
      <c r="E124" s="220" t="s">
        <v>1272</v>
      </c>
      <c r="F124" s="220" t="s">
        <v>1273</v>
      </c>
      <c r="G124" s="207"/>
      <c r="H124" s="207"/>
      <c r="I124" s="210"/>
      <c r="J124" s="221">
        <f>BK124</f>
        <v>0</v>
      </c>
      <c r="K124" s="207"/>
      <c r="L124" s="212"/>
      <c r="M124" s="213"/>
      <c r="N124" s="214"/>
      <c r="O124" s="214"/>
      <c r="P124" s="215">
        <f>SUM(P125:P142)</f>
        <v>0</v>
      </c>
      <c r="Q124" s="214"/>
      <c r="R124" s="215">
        <f>SUM(R125:R142)</f>
        <v>0</v>
      </c>
      <c r="S124" s="214"/>
      <c r="T124" s="216">
        <f>SUM(T125:T142)</f>
        <v>0</v>
      </c>
      <c r="AR124" s="217" t="s">
        <v>8</v>
      </c>
      <c r="AT124" s="218" t="s">
        <v>77</v>
      </c>
      <c r="AU124" s="218" t="s">
        <v>87</v>
      </c>
      <c r="AY124" s="217" t="s">
        <v>145</v>
      </c>
      <c r="BK124" s="219">
        <f>SUM(BK125:BK142)</f>
        <v>0</v>
      </c>
    </row>
    <row r="125" s="1" customFormat="1" ht="16.5" customHeight="1">
      <c r="B125" s="37"/>
      <c r="C125" s="222" t="s">
        <v>8</v>
      </c>
      <c r="D125" s="222" t="s">
        <v>148</v>
      </c>
      <c r="E125" s="223" t="s">
        <v>1274</v>
      </c>
      <c r="F125" s="224" t="s">
        <v>1275</v>
      </c>
      <c r="G125" s="225" t="s">
        <v>1115</v>
      </c>
      <c r="H125" s="226">
        <v>3</v>
      </c>
      <c r="I125" s="227"/>
      <c r="J125" s="228">
        <f>ROUND(I125*H125,0)</f>
        <v>0</v>
      </c>
      <c r="K125" s="224" t="s">
        <v>1</v>
      </c>
      <c r="L125" s="42"/>
      <c r="M125" s="229" t="s">
        <v>1</v>
      </c>
      <c r="N125" s="230" t="s">
        <v>43</v>
      </c>
      <c r="O125" s="85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AR125" s="233" t="s">
        <v>258</v>
      </c>
      <c r="AT125" s="233" t="s">
        <v>148</v>
      </c>
      <c r="AU125" s="233" t="s">
        <v>146</v>
      </c>
      <c r="AY125" s="16" t="s">
        <v>145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6" t="s">
        <v>8</v>
      </c>
      <c r="BK125" s="234">
        <f>ROUND(I125*H125,0)</f>
        <v>0</v>
      </c>
      <c r="BL125" s="16" t="s">
        <v>258</v>
      </c>
      <c r="BM125" s="233" t="s">
        <v>87</v>
      </c>
    </row>
    <row r="126" s="1" customFormat="1">
      <c r="B126" s="37"/>
      <c r="C126" s="38"/>
      <c r="D126" s="235" t="s">
        <v>155</v>
      </c>
      <c r="E126" s="38"/>
      <c r="F126" s="236" t="s">
        <v>1275</v>
      </c>
      <c r="G126" s="38"/>
      <c r="H126" s="38"/>
      <c r="I126" s="138"/>
      <c r="J126" s="38"/>
      <c r="K126" s="38"/>
      <c r="L126" s="42"/>
      <c r="M126" s="237"/>
      <c r="N126" s="85"/>
      <c r="O126" s="85"/>
      <c r="P126" s="85"/>
      <c r="Q126" s="85"/>
      <c r="R126" s="85"/>
      <c r="S126" s="85"/>
      <c r="T126" s="86"/>
      <c r="AT126" s="16" t="s">
        <v>155</v>
      </c>
      <c r="AU126" s="16" t="s">
        <v>146</v>
      </c>
    </row>
    <row r="127" s="1" customFormat="1" ht="16.5" customHeight="1">
      <c r="B127" s="37"/>
      <c r="C127" s="222" t="s">
        <v>87</v>
      </c>
      <c r="D127" s="222" t="s">
        <v>148</v>
      </c>
      <c r="E127" s="223" t="s">
        <v>1276</v>
      </c>
      <c r="F127" s="224" t="s">
        <v>1277</v>
      </c>
      <c r="G127" s="225" t="s">
        <v>1115</v>
      </c>
      <c r="H127" s="226">
        <v>3</v>
      </c>
      <c r="I127" s="227"/>
      <c r="J127" s="228">
        <f>ROUND(I127*H127,0)</f>
        <v>0</v>
      </c>
      <c r="K127" s="224" t="s">
        <v>1</v>
      </c>
      <c r="L127" s="42"/>
      <c r="M127" s="229" t="s">
        <v>1</v>
      </c>
      <c r="N127" s="230" t="s">
        <v>43</v>
      </c>
      <c r="O127" s="85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33" t="s">
        <v>258</v>
      </c>
      <c r="AT127" s="233" t="s">
        <v>148</v>
      </c>
      <c r="AU127" s="233" t="s">
        <v>146</v>
      </c>
      <c r="AY127" s="16" t="s">
        <v>145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6" t="s">
        <v>8</v>
      </c>
      <c r="BK127" s="234">
        <f>ROUND(I127*H127,0)</f>
        <v>0</v>
      </c>
      <c r="BL127" s="16" t="s">
        <v>258</v>
      </c>
      <c r="BM127" s="233" t="s">
        <v>153</v>
      </c>
    </row>
    <row r="128" s="1" customFormat="1">
      <c r="B128" s="37"/>
      <c r="C128" s="38"/>
      <c r="D128" s="235" t="s">
        <v>155</v>
      </c>
      <c r="E128" s="38"/>
      <c r="F128" s="236" t="s">
        <v>1277</v>
      </c>
      <c r="G128" s="38"/>
      <c r="H128" s="38"/>
      <c r="I128" s="138"/>
      <c r="J128" s="38"/>
      <c r="K128" s="38"/>
      <c r="L128" s="42"/>
      <c r="M128" s="237"/>
      <c r="N128" s="85"/>
      <c r="O128" s="85"/>
      <c r="P128" s="85"/>
      <c r="Q128" s="85"/>
      <c r="R128" s="85"/>
      <c r="S128" s="85"/>
      <c r="T128" s="86"/>
      <c r="AT128" s="16" t="s">
        <v>155</v>
      </c>
      <c r="AU128" s="16" t="s">
        <v>146</v>
      </c>
    </row>
    <row r="129" s="1" customFormat="1" ht="16.5" customHeight="1">
      <c r="B129" s="37"/>
      <c r="C129" s="222" t="s">
        <v>146</v>
      </c>
      <c r="D129" s="222" t="s">
        <v>148</v>
      </c>
      <c r="E129" s="223" t="s">
        <v>1278</v>
      </c>
      <c r="F129" s="224" t="s">
        <v>1279</v>
      </c>
      <c r="G129" s="225" t="s">
        <v>1115</v>
      </c>
      <c r="H129" s="226">
        <v>1</v>
      </c>
      <c r="I129" s="227"/>
      <c r="J129" s="228">
        <f>ROUND(I129*H129,0)</f>
        <v>0</v>
      </c>
      <c r="K129" s="224" t="s">
        <v>1</v>
      </c>
      <c r="L129" s="42"/>
      <c r="M129" s="229" t="s">
        <v>1</v>
      </c>
      <c r="N129" s="230" t="s">
        <v>43</v>
      </c>
      <c r="O129" s="85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33" t="s">
        <v>258</v>
      </c>
      <c r="AT129" s="233" t="s">
        <v>148</v>
      </c>
      <c r="AU129" s="233" t="s">
        <v>146</v>
      </c>
      <c r="AY129" s="16" t="s">
        <v>145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6" t="s">
        <v>8</v>
      </c>
      <c r="BK129" s="234">
        <f>ROUND(I129*H129,0)</f>
        <v>0</v>
      </c>
      <c r="BL129" s="16" t="s">
        <v>258</v>
      </c>
      <c r="BM129" s="233" t="s">
        <v>185</v>
      </c>
    </row>
    <row r="130" s="1" customFormat="1">
      <c r="B130" s="37"/>
      <c r="C130" s="38"/>
      <c r="D130" s="235" t="s">
        <v>155</v>
      </c>
      <c r="E130" s="38"/>
      <c r="F130" s="236" t="s">
        <v>1279</v>
      </c>
      <c r="G130" s="38"/>
      <c r="H130" s="38"/>
      <c r="I130" s="138"/>
      <c r="J130" s="38"/>
      <c r="K130" s="38"/>
      <c r="L130" s="42"/>
      <c r="M130" s="237"/>
      <c r="N130" s="85"/>
      <c r="O130" s="85"/>
      <c r="P130" s="85"/>
      <c r="Q130" s="85"/>
      <c r="R130" s="85"/>
      <c r="S130" s="85"/>
      <c r="T130" s="86"/>
      <c r="AT130" s="16" t="s">
        <v>155</v>
      </c>
      <c r="AU130" s="16" t="s">
        <v>146</v>
      </c>
    </row>
    <row r="131" s="1" customFormat="1" ht="16.5" customHeight="1">
      <c r="B131" s="37"/>
      <c r="C131" s="222" t="s">
        <v>153</v>
      </c>
      <c r="D131" s="222" t="s">
        <v>148</v>
      </c>
      <c r="E131" s="223" t="s">
        <v>1280</v>
      </c>
      <c r="F131" s="224" t="s">
        <v>1281</v>
      </c>
      <c r="G131" s="225" t="s">
        <v>1115</v>
      </c>
      <c r="H131" s="226">
        <v>2</v>
      </c>
      <c r="I131" s="227"/>
      <c r="J131" s="228">
        <f>ROUND(I131*H131,0)</f>
        <v>0</v>
      </c>
      <c r="K131" s="224" t="s">
        <v>1</v>
      </c>
      <c r="L131" s="42"/>
      <c r="M131" s="229" t="s">
        <v>1</v>
      </c>
      <c r="N131" s="230" t="s">
        <v>43</v>
      </c>
      <c r="O131" s="85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33" t="s">
        <v>258</v>
      </c>
      <c r="AT131" s="233" t="s">
        <v>148</v>
      </c>
      <c r="AU131" s="233" t="s">
        <v>146</v>
      </c>
      <c r="AY131" s="16" t="s">
        <v>145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6" t="s">
        <v>8</v>
      </c>
      <c r="BK131" s="234">
        <f>ROUND(I131*H131,0)</f>
        <v>0</v>
      </c>
      <c r="BL131" s="16" t="s">
        <v>258</v>
      </c>
      <c r="BM131" s="233" t="s">
        <v>200</v>
      </c>
    </row>
    <row r="132" s="1" customFormat="1">
      <c r="B132" s="37"/>
      <c r="C132" s="38"/>
      <c r="D132" s="235" t="s">
        <v>155</v>
      </c>
      <c r="E132" s="38"/>
      <c r="F132" s="236" t="s">
        <v>1281</v>
      </c>
      <c r="G132" s="38"/>
      <c r="H132" s="38"/>
      <c r="I132" s="138"/>
      <c r="J132" s="38"/>
      <c r="K132" s="38"/>
      <c r="L132" s="42"/>
      <c r="M132" s="237"/>
      <c r="N132" s="85"/>
      <c r="O132" s="85"/>
      <c r="P132" s="85"/>
      <c r="Q132" s="85"/>
      <c r="R132" s="85"/>
      <c r="S132" s="85"/>
      <c r="T132" s="86"/>
      <c r="AT132" s="16" t="s">
        <v>155</v>
      </c>
      <c r="AU132" s="16" t="s">
        <v>146</v>
      </c>
    </row>
    <row r="133" s="1" customFormat="1" ht="16.5" customHeight="1">
      <c r="B133" s="37"/>
      <c r="C133" s="222" t="s">
        <v>178</v>
      </c>
      <c r="D133" s="222" t="s">
        <v>148</v>
      </c>
      <c r="E133" s="223" t="s">
        <v>1282</v>
      </c>
      <c r="F133" s="224" t="s">
        <v>1283</v>
      </c>
      <c r="G133" s="225" t="s">
        <v>1115</v>
      </c>
      <c r="H133" s="226">
        <v>2</v>
      </c>
      <c r="I133" s="227"/>
      <c r="J133" s="228">
        <f>ROUND(I133*H133,0)</f>
        <v>0</v>
      </c>
      <c r="K133" s="224" t="s">
        <v>1</v>
      </c>
      <c r="L133" s="42"/>
      <c r="M133" s="229" t="s">
        <v>1</v>
      </c>
      <c r="N133" s="230" t="s">
        <v>43</v>
      </c>
      <c r="O133" s="85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33" t="s">
        <v>258</v>
      </c>
      <c r="AT133" s="233" t="s">
        <v>148</v>
      </c>
      <c r="AU133" s="233" t="s">
        <v>146</v>
      </c>
      <c r="AY133" s="16" t="s">
        <v>145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6" t="s">
        <v>8</v>
      </c>
      <c r="BK133" s="234">
        <f>ROUND(I133*H133,0)</f>
        <v>0</v>
      </c>
      <c r="BL133" s="16" t="s">
        <v>258</v>
      </c>
      <c r="BM133" s="233" t="s">
        <v>221</v>
      </c>
    </row>
    <row r="134" s="1" customFormat="1">
      <c r="B134" s="37"/>
      <c r="C134" s="38"/>
      <c r="D134" s="235" t="s">
        <v>155</v>
      </c>
      <c r="E134" s="38"/>
      <c r="F134" s="236" t="s">
        <v>1283</v>
      </c>
      <c r="G134" s="38"/>
      <c r="H134" s="38"/>
      <c r="I134" s="138"/>
      <c r="J134" s="38"/>
      <c r="K134" s="38"/>
      <c r="L134" s="42"/>
      <c r="M134" s="237"/>
      <c r="N134" s="85"/>
      <c r="O134" s="85"/>
      <c r="P134" s="85"/>
      <c r="Q134" s="85"/>
      <c r="R134" s="85"/>
      <c r="S134" s="85"/>
      <c r="T134" s="86"/>
      <c r="AT134" s="16" t="s">
        <v>155</v>
      </c>
      <c r="AU134" s="16" t="s">
        <v>146</v>
      </c>
    </row>
    <row r="135" s="1" customFormat="1" ht="16.5" customHeight="1">
      <c r="B135" s="37"/>
      <c r="C135" s="222" t="s">
        <v>185</v>
      </c>
      <c r="D135" s="222" t="s">
        <v>148</v>
      </c>
      <c r="E135" s="223" t="s">
        <v>1284</v>
      </c>
      <c r="F135" s="224" t="s">
        <v>1285</v>
      </c>
      <c r="G135" s="225" t="s">
        <v>1286</v>
      </c>
      <c r="H135" s="226">
        <v>8</v>
      </c>
      <c r="I135" s="227"/>
      <c r="J135" s="228">
        <f>ROUND(I135*H135,0)</f>
        <v>0</v>
      </c>
      <c r="K135" s="224" t="s">
        <v>1</v>
      </c>
      <c r="L135" s="42"/>
      <c r="M135" s="229" t="s">
        <v>1</v>
      </c>
      <c r="N135" s="230" t="s">
        <v>43</v>
      </c>
      <c r="O135" s="85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33" t="s">
        <v>258</v>
      </c>
      <c r="AT135" s="233" t="s">
        <v>148</v>
      </c>
      <c r="AU135" s="233" t="s">
        <v>146</v>
      </c>
      <c r="AY135" s="16" t="s">
        <v>145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6" t="s">
        <v>8</v>
      </c>
      <c r="BK135" s="234">
        <f>ROUND(I135*H135,0)</f>
        <v>0</v>
      </c>
      <c r="BL135" s="16" t="s">
        <v>258</v>
      </c>
      <c r="BM135" s="233" t="s">
        <v>233</v>
      </c>
    </row>
    <row r="136" s="1" customFormat="1">
      <c r="B136" s="37"/>
      <c r="C136" s="38"/>
      <c r="D136" s="235" t="s">
        <v>155</v>
      </c>
      <c r="E136" s="38"/>
      <c r="F136" s="236" t="s">
        <v>1285</v>
      </c>
      <c r="G136" s="38"/>
      <c r="H136" s="38"/>
      <c r="I136" s="138"/>
      <c r="J136" s="38"/>
      <c r="K136" s="38"/>
      <c r="L136" s="42"/>
      <c r="M136" s="237"/>
      <c r="N136" s="85"/>
      <c r="O136" s="85"/>
      <c r="P136" s="85"/>
      <c r="Q136" s="85"/>
      <c r="R136" s="85"/>
      <c r="S136" s="85"/>
      <c r="T136" s="86"/>
      <c r="AT136" s="16" t="s">
        <v>155</v>
      </c>
      <c r="AU136" s="16" t="s">
        <v>146</v>
      </c>
    </row>
    <row r="137" s="1" customFormat="1" ht="24" customHeight="1">
      <c r="B137" s="37"/>
      <c r="C137" s="222" t="s">
        <v>191</v>
      </c>
      <c r="D137" s="222" t="s">
        <v>148</v>
      </c>
      <c r="E137" s="223" t="s">
        <v>1287</v>
      </c>
      <c r="F137" s="224" t="s">
        <v>1288</v>
      </c>
      <c r="G137" s="225" t="s">
        <v>168</v>
      </c>
      <c r="H137" s="226">
        <v>35</v>
      </c>
      <c r="I137" s="227"/>
      <c r="J137" s="228">
        <f>ROUND(I137*H137,0)</f>
        <v>0</v>
      </c>
      <c r="K137" s="224" t="s">
        <v>1</v>
      </c>
      <c r="L137" s="42"/>
      <c r="M137" s="229" t="s">
        <v>1</v>
      </c>
      <c r="N137" s="230" t="s">
        <v>43</v>
      </c>
      <c r="O137" s="85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33" t="s">
        <v>258</v>
      </c>
      <c r="AT137" s="233" t="s">
        <v>148</v>
      </c>
      <c r="AU137" s="233" t="s">
        <v>146</v>
      </c>
      <c r="AY137" s="16" t="s">
        <v>145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6" t="s">
        <v>8</v>
      </c>
      <c r="BK137" s="234">
        <f>ROUND(I137*H137,0)</f>
        <v>0</v>
      </c>
      <c r="BL137" s="16" t="s">
        <v>258</v>
      </c>
      <c r="BM137" s="233" t="s">
        <v>243</v>
      </c>
    </row>
    <row r="138" s="1" customFormat="1">
      <c r="B138" s="37"/>
      <c r="C138" s="38"/>
      <c r="D138" s="235" t="s">
        <v>155</v>
      </c>
      <c r="E138" s="38"/>
      <c r="F138" s="236" t="s">
        <v>1288</v>
      </c>
      <c r="G138" s="38"/>
      <c r="H138" s="38"/>
      <c r="I138" s="138"/>
      <c r="J138" s="38"/>
      <c r="K138" s="38"/>
      <c r="L138" s="42"/>
      <c r="M138" s="237"/>
      <c r="N138" s="85"/>
      <c r="O138" s="85"/>
      <c r="P138" s="85"/>
      <c r="Q138" s="85"/>
      <c r="R138" s="85"/>
      <c r="S138" s="85"/>
      <c r="T138" s="86"/>
      <c r="AT138" s="16" t="s">
        <v>155</v>
      </c>
      <c r="AU138" s="16" t="s">
        <v>146</v>
      </c>
    </row>
    <row r="139" s="1" customFormat="1" ht="16.5" customHeight="1">
      <c r="B139" s="37"/>
      <c r="C139" s="222" t="s">
        <v>200</v>
      </c>
      <c r="D139" s="222" t="s">
        <v>148</v>
      </c>
      <c r="E139" s="223" t="s">
        <v>1289</v>
      </c>
      <c r="F139" s="224" t="s">
        <v>1290</v>
      </c>
      <c r="G139" s="225" t="s">
        <v>1291</v>
      </c>
      <c r="H139" s="226">
        <v>1</v>
      </c>
      <c r="I139" s="227"/>
      <c r="J139" s="228">
        <f>ROUND(I139*H139,0)</f>
        <v>0</v>
      </c>
      <c r="K139" s="224" t="s">
        <v>1</v>
      </c>
      <c r="L139" s="42"/>
      <c r="M139" s="229" t="s">
        <v>1</v>
      </c>
      <c r="N139" s="230" t="s">
        <v>43</v>
      </c>
      <c r="O139" s="85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AR139" s="233" t="s">
        <v>258</v>
      </c>
      <c r="AT139" s="233" t="s">
        <v>148</v>
      </c>
      <c r="AU139" s="233" t="s">
        <v>146</v>
      </c>
      <c r="AY139" s="16" t="s">
        <v>145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6" t="s">
        <v>8</v>
      </c>
      <c r="BK139" s="234">
        <f>ROUND(I139*H139,0)</f>
        <v>0</v>
      </c>
      <c r="BL139" s="16" t="s">
        <v>258</v>
      </c>
      <c r="BM139" s="233" t="s">
        <v>258</v>
      </c>
    </row>
    <row r="140" s="1" customFormat="1">
      <c r="B140" s="37"/>
      <c r="C140" s="38"/>
      <c r="D140" s="235" t="s">
        <v>155</v>
      </c>
      <c r="E140" s="38"/>
      <c r="F140" s="236" t="s">
        <v>1290</v>
      </c>
      <c r="G140" s="38"/>
      <c r="H140" s="38"/>
      <c r="I140" s="138"/>
      <c r="J140" s="38"/>
      <c r="K140" s="38"/>
      <c r="L140" s="42"/>
      <c r="M140" s="237"/>
      <c r="N140" s="85"/>
      <c r="O140" s="85"/>
      <c r="P140" s="85"/>
      <c r="Q140" s="85"/>
      <c r="R140" s="85"/>
      <c r="S140" s="85"/>
      <c r="T140" s="86"/>
      <c r="AT140" s="16" t="s">
        <v>155</v>
      </c>
      <c r="AU140" s="16" t="s">
        <v>146</v>
      </c>
    </row>
    <row r="141" s="1" customFormat="1" ht="16.5" customHeight="1">
      <c r="B141" s="37"/>
      <c r="C141" s="222" t="s">
        <v>211</v>
      </c>
      <c r="D141" s="222" t="s">
        <v>148</v>
      </c>
      <c r="E141" s="223" t="s">
        <v>1292</v>
      </c>
      <c r="F141" s="224" t="s">
        <v>1293</v>
      </c>
      <c r="G141" s="225" t="s">
        <v>1291</v>
      </c>
      <c r="H141" s="226">
        <v>1</v>
      </c>
      <c r="I141" s="227"/>
      <c r="J141" s="228">
        <f>ROUND(I141*H141,0)</f>
        <v>0</v>
      </c>
      <c r="K141" s="224" t="s">
        <v>1</v>
      </c>
      <c r="L141" s="42"/>
      <c r="M141" s="229" t="s">
        <v>1</v>
      </c>
      <c r="N141" s="230" t="s">
        <v>43</v>
      </c>
      <c r="O141" s="85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AR141" s="233" t="s">
        <v>258</v>
      </c>
      <c r="AT141" s="233" t="s">
        <v>148</v>
      </c>
      <c r="AU141" s="233" t="s">
        <v>146</v>
      </c>
      <c r="AY141" s="16" t="s">
        <v>145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6" t="s">
        <v>8</v>
      </c>
      <c r="BK141" s="234">
        <f>ROUND(I141*H141,0)</f>
        <v>0</v>
      </c>
      <c r="BL141" s="16" t="s">
        <v>258</v>
      </c>
      <c r="BM141" s="233" t="s">
        <v>269</v>
      </c>
    </row>
    <row r="142" s="1" customFormat="1">
      <c r="B142" s="37"/>
      <c r="C142" s="38"/>
      <c r="D142" s="235" t="s">
        <v>155</v>
      </c>
      <c r="E142" s="38"/>
      <c r="F142" s="236" t="s">
        <v>1293</v>
      </c>
      <c r="G142" s="38"/>
      <c r="H142" s="38"/>
      <c r="I142" s="138"/>
      <c r="J142" s="38"/>
      <c r="K142" s="38"/>
      <c r="L142" s="42"/>
      <c r="M142" s="237"/>
      <c r="N142" s="85"/>
      <c r="O142" s="85"/>
      <c r="P142" s="85"/>
      <c r="Q142" s="85"/>
      <c r="R142" s="85"/>
      <c r="S142" s="85"/>
      <c r="T142" s="86"/>
      <c r="AT142" s="16" t="s">
        <v>155</v>
      </c>
      <c r="AU142" s="16" t="s">
        <v>146</v>
      </c>
    </row>
    <row r="143" s="11" customFormat="1" ht="25.92" customHeight="1">
      <c r="B143" s="206"/>
      <c r="C143" s="207"/>
      <c r="D143" s="208" t="s">
        <v>77</v>
      </c>
      <c r="E143" s="209" t="s">
        <v>1251</v>
      </c>
      <c r="F143" s="209" t="s">
        <v>1252</v>
      </c>
      <c r="G143" s="207"/>
      <c r="H143" s="207"/>
      <c r="I143" s="210"/>
      <c r="J143" s="211">
        <f>BK143</f>
        <v>0</v>
      </c>
      <c r="K143" s="207"/>
      <c r="L143" s="212"/>
      <c r="M143" s="213"/>
      <c r="N143" s="214"/>
      <c r="O143" s="214"/>
      <c r="P143" s="215">
        <f>SUM(P144:P145)</f>
        <v>0</v>
      </c>
      <c r="Q143" s="214"/>
      <c r="R143" s="215">
        <f>SUM(R144:R145)</f>
        <v>0</v>
      </c>
      <c r="S143" s="214"/>
      <c r="T143" s="216">
        <f>SUM(T144:T145)</f>
        <v>0</v>
      </c>
      <c r="AR143" s="217" t="s">
        <v>153</v>
      </c>
      <c r="AT143" s="218" t="s">
        <v>77</v>
      </c>
      <c r="AU143" s="218" t="s">
        <v>78</v>
      </c>
      <c r="AY143" s="217" t="s">
        <v>145</v>
      </c>
      <c r="BK143" s="219">
        <f>SUM(BK144:BK145)</f>
        <v>0</v>
      </c>
    </row>
    <row r="144" s="1" customFormat="1" ht="16.5" customHeight="1">
      <c r="B144" s="37"/>
      <c r="C144" s="222" t="s">
        <v>221</v>
      </c>
      <c r="D144" s="222" t="s">
        <v>148</v>
      </c>
      <c r="E144" s="223" t="s">
        <v>1258</v>
      </c>
      <c r="F144" s="224" t="s">
        <v>1259</v>
      </c>
      <c r="G144" s="225" t="s">
        <v>1255</v>
      </c>
      <c r="H144" s="226">
        <v>6</v>
      </c>
      <c r="I144" s="227"/>
      <c r="J144" s="228">
        <f>ROUND(I144*H144,0)</f>
        <v>0</v>
      </c>
      <c r="K144" s="224" t="s">
        <v>152</v>
      </c>
      <c r="L144" s="42"/>
      <c r="M144" s="229" t="s">
        <v>1</v>
      </c>
      <c r="N144" s="230" t="s">
        <v>43</v>
      </c>
      <c r="O144" s="85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33" t="s">
        <v>1260</v>
      </c>
      <c r="AT144" s="233" t="s">
        <v>148</v>
      </c>
      <c r="AU144" s="233" t="s">
        <v>8</v>
      </c>
      <c r="AY144" s="16" t="s">
        <v>145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6" t="s">
        <v>8</v>
      </c>
      <c r="BK144" s="234">
        <f>ROUND(I144*H144,0)</f>
        <v>0</v>
      </c>
      <c r="BL144" s="16" t="s">
        <v>1260</v>
      </c>
      <c r="BM144" s="233" t="s">
        <v>1294</v>
      </c>
    </row>
    <row r="145" s="1" customFormat="1">
      <c r="B145" s="37"/>
      <c r="C145" s="38"/>
      <c r="D145" s="235" t="s">
        <v>155</v>
      </c>
      <c r="E145" s="38"/>
      <c r="F145" s="236" t="s">
        <v>1262</v>
      </c>
      <c r="G145" s="38"/>
      <c r="H145" s="38"/>
      <c r="I145" s="138"/>
      <c r="J145" s="38"/>
      <c r="K145" s="38"/>
      <c r="L145" s="42"/>
      <c r="M145" s="237"/>
      <c r="N145" s="85"/>
      <c r="O145" s="85"/>
      <c r="P145" s="85"/>
      <c r="Q145" s="85"/>
      <c r="R145" s="85"/>
      <c r="S145" s="85"/>
      <c r="T145" s="86"/>
      <c r="AT145" s="16" t="s">
        <v>155</v>
      </c>
      <c r="AU145" s="16" t="s">
        <v>8</v>
      </c>
    </row>
    <row r="146" s="11" customFormat="1" ht="25.92" customHeight="1">
      <c r="B146" s="206"/>
      <c r="C146" s="207"/>
      <c r="D146" s="208" t="s">
        <v>77</v>
      </c>
      <c r="E146" s="209" t="s">
        <v>998</v>
      </c>
      <c r="F146" s="209" t="s">
        <v>999</v>
      </c>
      <c r="G146" s="207"/>
      <c r="H146" s="207"/>
      <c r="I146" s="210"/>
      <c r="J146" s="211">
        <f>BK146</f>
        <v>0</v>
      </c>
      <c r="K146" s="207"/>
      <c r="L146" s="212"/>
      <c r="M146" s="213"/>
      <c r="N146" s="214"/>
      <c r="O146" s="214"/>
      <c r="P146" s="215">
        <f>SUM(P147:P156)</f>
        <v>0</v>
      </c>
      <c r="Q146" s="214"/>
      <c r="R146" s="215">
        <f>SUM(R147:R156)</f>
        <v>0</v>
      </c>
      <c r="S146" s="214"/>
      <c r="T146" s="216">
        <f>SUM(T147:T156)</f>
        <v>0</v>
      </c>
      <c r="AR146" s="217" t="s">
        <v>153</v>
      </c>
      <c r="AT146" s="218" t="s">
        <v>77</v>
      </c>
      <c r="AU146" s="218" t="s">
        <v>78</v>
      </c>
      <c r="AY146" s="217" t="s">
        <v>145</v>
      </c>
      <c r="BK146" s="219">
        <f>SUM(BK147:BK156)</f>
        <v>0</v>
      </c>
    </row>
    <row r="147" s="1" customFormat="1" ht="24" customHeight="1">
      <c r="B147" s="37"/>
      <c r="C147" s="222" t="s">
        <v>228</v>
      </c>
      <c r="D147" s="222" t="s">
        <v>148</v>
      </c>
      <c r="E147" s="223" t="s">
        <v>1001</v>
      </c>
      <c r="F147" s="224" t="s">
        <v>1002</v>
      </c>
      <c r="G147" s="225" t="s">
        <v>1</v>
      </c>
      <c r="H147" s="226">
        <v>0</v>
      </c>
      <c r="I147" s="227"/>
      <c r="J147" s="228">
        <f>ROUND(I147*H147,0)</f>
        <v>0</v>
      </c>
      <c r="K147" s="224" t="s">
        <v>1</v>
      </c>
      <c r="L147" s="42"/>
      <c r="M147" s="229" t="s">
        <v>1</v>
      </c>
      <c r="N147" s="230" t="s">
        <v>43</v>
      </c>
      <c r="O147" s="85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33" t="s">
        <v>1003</v>
      </c>
      <c r="AT147" s="233" t="s">
        <v>148</v>
      </c>
      <c r="AU147" s="233" t="s">
        <v>8</v>
      </c>
      <c r="AY147" s="16" t="s">
        <v>145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6" t="s">
        <v>8</v>
      </c>
      <c r="BK147" s="234">
        <f>ROUND(I147*H147,0)</f>
        <v>0</v>
      </c>
      <c r="BL147" s="16" t="s">
        <v>1003</v>
      </c>
      <c r="BM147" s="233" t="s">
        <v>1295</v>
      </c>
    </row>
    <row r="148" s="1" customFormat="1">
      <c r="B148" s="37"/>
      <c r="C148" s="38"/>
      <c r="D148" s="235" t="s">
        <v>155</v>
      </c>
      <c r="E148" s="38"/>
      <c r="F148" s="236" t="s">
        <v>1002</v>
      </c>
      <c r="G148" s="38"/>
      <c r="H148" s="38"/>
      <c r="I148" s="138"/>
      <c r="J148" s="38"/>
      <c r="K148" s="38"/>
      <c r="L148" s="42"/>
      <c r="M148" s="237"/>
      <c r="N148" s="85"/>
      <c r="O148" s="85"/>
      <c r="P148" s="85"/>
      <c r="Q148" s="85"/>
      <c r="R148" s="85"/>
      <c r="S148" s="85"/>
      <c r="T148" s="86"/>
      <c r="AT148" s="16" t="s">
        <v>155</v>
      </c>
      <c r="AU148" s="16" t="s">
        <v>8</v>
      </c>
    </row>
    <row r="149" s="1" customFormat="1" ht="36" customHeight="1">
      <c r="B149" s="37"/>
      <c r="C149" s="222" t="s">
        <v>233</v>
      </c>
      <c r="D149" s="222" t="s">
        <v>148</v>
      </c>
      <c r="E149" s="223" t="s">
        <v>1006</v>
      </c>
      <c r="F149" s="224" t="s">
        <v>1007</v>
      </c>
      <c r="G149" s="225" t="s">
        <v>1</v>
      </c>
      <c r="H149" s="226">
        <v>0</v>
      </c>
      <c r="I149" s="227"/>
      <c r="J149" s="228">
        <f>ROUND(I149*H149,0)</f>
        <v>0</v>
      </c>
      <c r="K149" s="224" t="s">
        <v>1</v>
      </c>
      <c r="L149" s="42"/>
      <c r="M149" s="229" t="s">
        <v>1</v>
      </c>
      <c r="N149" s="230" t="s">
        <v>43</v>
      </c>
      <c r="O149" s="85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AR149" s="233" t="s">
        <v>1003</v>
      </c>
      <c r="AT149" s="233" t="s">
        <v>148</v>
      </c>
      <c r="AU149" s="233" t="s">
        <v>8</v>
      </c>
      <c r="AY149" s="16" t="s">
        <v>145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6" t="s">
        <v>8</v>
      </c>
      <c r="BK149" s="234">
        <f>ROUND(I149*H149,0)</f>
        <v>0</v>
      </c>
      <c r="BL149" s="16" t="s">
        <v>1003</v>
      </c>
      <c r="BM149" s="233" t="s">
        <v>1296</v>
      </c>
    </row>
    <row r="150" s="1" customFormat="1">
      <c r="B150" s="37"/>
      <c r="C150" s="38"/>
      <c r="D150" s="235" t="s">
        <v>155</v>
      </c>
      <c r="E150" s="38"/>
      <c r="F150" s="236" t="s">
        <v>1009</v>
      </c>
      <c r="G150" s="38"/>
      <c r="H150" s="38"/>
      <c r="I150" s="138"/>
      <c r="J150" s="38"/>
      <c r="K150" s="38"/>
      <c r="L150" s="42"/>
      <c r="M150" s="237"/>
      <c r="N150" s="85"/>
      <c r="O150" s="85"/>
      <c r="P150" s="85"/>
      <c r="Q150" s="85"/>
      <c r="R150" s="85"/>
      <c r="S150" s="85"/>
      <c r="T150" s="86"/>
      <c r="AT150" s="16" t="s">
        <v>155</v>
      </c>
      <c r="AU150" s="16" t="s">
        <v>8</v>
      </c>
    </row>
    <row r="151" s="1" customFormat="1" ht="48" customHeight="1">
      <c r="B151" s="37"/>
      <c r="C151" s="222" t="s">
        <v>238</v>
      </c>
      <c r="D151" s="222" t="s">
        <v>148</v>
      </c>
      <c r="E151" s="223" t="s">
        <v>1011</v>
      </c>
      <c r="F151" s="224" t="s">
        <v>1012</v>
      </c>
      <c r="G151" s="225" t="s">
        <v>1</v>
      </c>
      <c r="H151" s="226">
        <v>0</v>
      </c>
      <c r="I151" s="227"/>
      <c r="J151" s="228">
        <f>ROUND(I151*H151,0)</f>
        <v>0</v>
      </c>
      <c r="K151" s="224" t="s">
        <v>1</v>
      </c>
      <c r="L151" s="42"/>
      <c r="M151" s="229" t="s">
        <v>1</v>
      </c>
      <c r="N151" s="230" t="s">
        <v>43</v>
      </c>
      <c r="O151" s="85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AR151" s="233" t="s">
        <v>1003</v>
      </c>
      <c r="AT151" s="233" t="s">
        <v>148</v>
      </c>
      <c r="AU151" s="233" t="s">
        <v>8</v>
      </c>
      <c r="AY151" s="16" t="s">
        <v>145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6" t="s">
        <v>8</v>
      </c>
      <c r="BK151" s="234">
        <f>ROUND(I151*H151,0)</f>
        <v>0</v>
      </c>
      <c r="BL151" s="16" t="s">
        <v>1003</v>
      </c>
      <c r="BM151" s="233" t="s">
        <v>1297</v>
      </c>
    </row>
    <row r="152" s="1" customFormat="1">
      <c r="B152" s="37"/>
      <c r="C152" s="38"/>
      <c r="D152" s="235" t="s">
        <v>155</v>
      </c>
      <c r="E152" s="38"/>
      <c r="F152" s="236" t="s">
        <v>1012</v>
      </c>
      <c r="G152" s="38"/>
      <c r="H152" s="38"/>
      <c r="I152" s="138"/>
      <c r="J152" s="38"/>
      <c r="K152" s="38"/>
      <c r="L152" s="42"/>
      <c r="M152" s="237"/>
      <c r="N152" s="85"/>
      <c r="O152" s="85"/>
      <c r="P152" s="85"/>
      <c r="Q152" s="85"/>
      <c r="R152" s="85"/>
      <c r="S152" s="85"/>
      <c r="T152" s="86"/>
      <c r="AT152" s="16" t="s">
        <v>155</v>
      </c>
      <c r="AU152" s="16" t="s">
        <v>8</v>
      </c>
    </row>
    <row r="153" s="1" customFormat="1" ht="36" customHeight="1">
      <c r="B153" s="37"/>
      <c r="C153" s="222" t="s">
        <v>243</v>
      </c>
      <c r="D153" s="222" t="s">
        <v>148</v>
      </c>
      <c r="E153" s="223" t="s">
        <v>1015</v>
      </c>
      <c r="F153" s="224" t="s">
        <v>1016</v>
      </c>
      <c r="G153" s="225" t="s">
        <v>1</v>
      </c>
      <c r="H153" s="226">
        <v>0</v>
      </c>
      <c r="I153" s="227"/>
      <c r="J153" s="228">
        <f>ROUND(I153*H153,0)</f>
        <v>0</v>
      </c>
      <c r="K153" s="224" t="s">
        <v>1</v>
      </c>
      <c r="L153" s="42"/>
      <c r="M153" s="229" t="s">
        <v>1</v>
      </c>
      <c r="N153" s="230" t="s">
        <v>43</v>
      </c>
      <c r="O153" s="85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AR153" s="233" t="s">
        <v>1003</v>
      </c>
      <c r="AT153" s="233" t="s">
        <v>148</v>
      </c>
      <c r="AU153" s="233" t="s">
        <v>8</v>
      </c>
      <c r="AY153" s="16" t="s">
        <v>145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6" t="s">
        <v>8</v>
      </c>
      <c r="BK153" s="234">
        <f>ROUND(I153*H153,0)</f>
        <v>0</v>
      </c>
      <c r="BL153" s="16" t="s">
        <v>1003</v>
      </c>
      <c r="BM153" s="233" t="s">
        <v>1298</v>
      </c>
    </row>
    <row r="154" s="1" customFormat="1">
      <c r="B154" s="37"/>
      <c r="C154" s="38"/>
      <c r="D154" s="235" t="s">
        <v>155</v>
      </c>
      <c r="E154" s="38"/>
      <c r="F154" s="236" t="s">
        <v>1018</v>
      </c>
      <c r="G154" s="38"/>
      <c r="H154" s="38"/>
      <c r="I154" s="138"/>
      <c r="J154" s="38"/>
      <c r="K154" s="38"/>
      <c r="L154" s="42"/>
      <c r="M154" s="237"/>
      <c r="N154" s="85"/>
      <c r="O154" s="85"/>
      <c r="P154" s="85"/>
      <c r="Q154" s="85"/>
      <c r="R154" s="85"/>
      <c r="S154" s="85"/>
      <c r="T154" s="86"/>
      <c r="AT154" s="16" t="s">
        <v>155</v>
      </c>
      <c r="AU154" s="16" t="s">
        <v>8</v>
      </c>
    </row>
    <row r="155" s="1" customFormat="1" ht="60" customHeight="1">
      <c r="B155" s="37"/>
      <c r="C155" s="222" t="s">
        <v>9</v>
      </c>
      <c r="D155" s="222" t="s">
        <v>148</v>
      </c>
      <c r="E155" s="223" t="s">
        <v>1020</v>
      </c>
      <c r="F155" s="224" t="s">
        <v>1021</v>
      </c>
      <c r="G155" s="225" t="s">
        <v>1</v>
      </c>
      <c r="H155" s="226">
        <v>0</v>
      </c>
      <c r="I155" s="227"/>
      <c r="J155" s="228">
        <f>ROUND(I155*H155,0)</f>
        <v>0</v>
      </c>
      <c r="K155" s="224" t="s">
        <v>1</v>
      </c>
      <c r="L155" s="42"/>
      <c r="M155" s="229" t="s">
        <v>1</v>
      </c>
      <c r="N155" s="230" t="s">
        <v>43</v>
      </c>
      <c r="O155" s="85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33" t="s">
        <v>1003</v>
      </c>
      <c r="AT155" s="233" t="s">
        <v>148</v>
      </c>
      <c r="AU155" s="233" t="s">
        <v>8</v>
      </c>
      <c r="AY155" s="16" t="s">
        <v>145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6" t="s">
        <v>8</v>
      </c>
      <c r="BK155" s="234">
        <f>ROUND(I155*H155,0)</f>
        <v>0</v>
      </c>
      <c r="BL155" s="16" t="s">
        <v>1003</v>
      </c>
      <c r="BM155" s="233" t="s">
        <v>1299</v>
      </c>
    </row>
    <row r="156" s="1" customFormat="1">
      <c r="B156" s="37"/>
      <c r="C156" s="38"/>
      <c r="D156" s="235" t="s">
        <v>155</v>
      </c>
      <c r="E156" s="38"/>
      <c r="F156" s="236" t="s">
        <v>1023</v>
      </c>
      <c r="G156" s="38"/>
      <c r="H156" s="38"/>
      <c r="I156" s="138"/>
      <c r="J156" s="38"/>
      <c r="K156" s="38"/>
      <c r="L156" s="42"/>
      <c r="M156" s="281"/>
      <c r="N156" s="282"/>
      <c r="O156" s="282"/>
      <c r="P156" s="282"/>
      <c r="Q156" s="282"/>
      <c r="R156" s="282"/>
      <c r="S156" s="282"/>
      <c r="T156" s="283"/>
      <c r="AT156" s="16" t="s">
        <v>155</v>
      </c>
      <c r="AU156" s="16" t="s">
        <v>8</v>
      </c>
    </row>
    <row r="157" s="1" customFormat="1" ht="6.96" customHeight="1">
      <c r="B157" s="60"/>
      <c r="C157" s="61"/>
      <c r="D157" s="61"/>
      <c r="E157" s="61"/>
      <c r="F157" s="61"/>
      <c r="G157" s="61"/>
      <c r="H157" s="61"/>
      <c r="I157" s="172"/>
      <c r="J157" s="61"/>
      <c r="K157" s="61"/>
      <c r="L157" s="42"/>
    </row>
  </sheetData>
  <sheetProtection sheet="1" autoFilter="0" formatColumns="0" formatRows="0" objects="1" scenarios="1" spinCount="100000" saltValue="rjg7TTa8kkfsMHLNWjr5n80ejxG+ud6mtg2X5yqnWXNO+a3d8qYsPAJUc8zCa7V6HlROkHm+sAhvOnCpBrVvyQ==" hashValue="lOb/KIoiu7pUN0Q2BiAgoDP687kl3YM3hntnP9/VBp/78z0HtbXogbnkJCZlS1bYz5QIsMOaK0LqZZ/d/B55tQ==" algorithmName="SHA-512" password="CC35"/>
  <autoFilter ref="C120:K15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87</v>
      </c>
    </row>
    <row r="4" ht="24.96" customHeight="1">
      <c r="B4" s="19"/>
      <c r="D4" s="134" t="s">
        <v>103</v>
      </c>
      <c r="L4" s="19"/>
      <c r="M4" s="135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17</v>
      </c>
      <c r="L6" s="19"/>
    </row>
    <row r="7" ht="16.5" customHeight="1">
      <c r="B7" s="19"/>
      <c r="E7" s="137" t="str">
        <f>'Rekapitulace stavby'!K6</f>
        <v>Rozvoj a posílení aktivit komunitního centra Unitaria – Hašplův sál (E.3.a), Karlova 8, Anenská 5, Praha 1</v>
      </c>
      <c r="F7" s="136"/>
      <c r="G7" s="136"/>
      <c r="H7" s="136"/>
      <c r="L7" s="19"/>
    </row>
    <row r="8" s="1" customFormat="1" ht="12" customHeight="1">
      <c r="B8" s="42"/>
      <c r="D8" s="136" t="s">
        <v>104</v>
      </c>
      <c r="I8" s="138"/>
      <c r="L8" s="42"/>
    </row>
    <row r="9" s="1" customFormat="1" ht="36.96" customHeight="1">
      <c r="B9" s="42"/>
      <c r="E9" s="139" t="s">
        <v>1300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19</v>
      </c>
      <c r="F11" s="140" t="s">
        <v>1</v>
      </c>
      <c r="I11" s="141" t="s">
        <v>20</v>
      </c>
      <c r="J11" s="140" t="s">
        <v>1</v>
      </c>
      <c r="L11" s="42"/>
    </row>
    <row r="12" s="1" customFormat="1" ht="12" customHeight="1">
      <c r="B12" s="42"/>
      <c r="D12" s="136" t="s">
        <v>21</v>
      </c>
      <c r="F12" s="140" t="s">
        <v>22</v>
      </c>
      <c r="I12" s="141" t="s">
        <v>23</v>
      </c>
      <c r="J12" s="142" t="str">
        <f>'Rekapitulace stavby'!AN8</f>
        <v>5.4.2019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25</v>
      </c>
      <c r="I14" s="141" t="s">
        <v>26</v>
      </c>
      <c r="J14" s="140" t="s">
        <v>1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29</v>
      </c>
      <c r="I17" s="14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31</v>
      </c>
      <c r="I20" s="141" t="s">
        <v>26</v>
      </c>
      <c r="J20" s="140" t="s">
        <v>1</v>
      </c>
      <c r="L20" s="42"/>
    </row>
    <row r="21" s="1" customFormat="1" ht="18" customHeight="1">
      <c r="B21" s="42"/>
      <c r="E21" s="140" t="s">
        <v>32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1" t="s">
        <v>26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36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ROUND(J121, 0)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ROUND((SUM(BE121:BE167)),  0)</f>
        <v>0</v>
      </c>
      <c r="I33" s="153">
        <v>0.20999999999999999</v>
      </c>
      <c r="J33" s="152">
        <f>ROUND(((SUM(BE121:BE167))*I33),  0)</f>
        <v>0</v>
      </c>
      <c r="L33" s="42"/>
    </row>
    <row r="34" s="1" customFormat="1" ht="14.4" customHeight="1">
      <c r="B34" s="42"/>
      <c r="E34" s="136" t="s">
        <v>44</v>
      </c>
      <c r="F34" s="152">
        <f>ROUND((SUM(BF121:BF167)),  0)</f>
        <v>0</v>
      </c>
      <c r="I34" s="153">
        <v>0.14999999999999999</v>
      </c>
      <c r="J34" s="152">
        <f>ROUND(((SUM(BF121:BF167))*I34),  0)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ROUND((SUM(BG121:BG167)),  0)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ROUND((SUM(BH121:BH167)),  0)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ROUND((SUM(BI121:BI167)),  0)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106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17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Rozvoj a posílení aktivit komunitního centra Unitaria – Hašplův sál (E.3.a), Karlova 8, Anenská 5, Praha 1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104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004 - Vytápění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21</v>
      </c>
      <c r="D89" s="38"/>
      <c r="E89" s="38"/>
      <c r="F89" s="26" t="str">
        <f>F12</f>
        <v>Praha 1</v>
      </c>
      <c r="G89" s="38"/>
      <c r="H89" s="38"/>
      <c r="I89" s="141" t="s">
        <v>23</v>
      </c>
      <c r="J89" s="73" t="str">
        <f>IF(J12="","",J12)</f>
        <v>5.4.2019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25</v>
      </c>
      <c r="D91" s="38"/>
      <c r="E91" s="38"/>
      <c r="F91" s="26" t="str">
        <f>E15</f>
        <v>Náboženská Společnost Českých Unitářů</v>
      </c>
      <c r="G91" s="38"/>
      <c r="H91" s="38"/>
      <c r="I91" s="141" t="s">
        <v>31</v>
      </c>
      <c r="J91" s="35" t="str">
        <f>E21</f>
        <v>MCA atelier s.r.o.</v>
      </c>
      <c r="K91" s="38"/>
      <c r="L91" s="42"/>
    </row>
    <row r="92" s="1" customFormat="1" ht="15.15" customHeight="1">
      <c r="B92" s="37"/>
      <c r="C92" s="31" t="s">
        <v>29</v>
      </c>
      <c r="D92" s="38"/>
      <c r="E92" s="38"/>
      <c r="F92" s="26" t="str">
        <f>IF(E18="","",E18)</f>
        <v>Vyplň údaj</v>
      </c>
      <c r="G92" s="38"/>
      <c r="H92" s="38"/>
      <c r="I92" s="141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107</v>
      </c>
      <c r="D94" s="178"/>
      <c r="E94" s="178"/>
      <c r="F94" s="178"/>
      <c r="G94" s="178"/>
      <c r="H94" s="178"/>
      <c r="I94" s="179"/>
      <c r="J94" s="180" t="s">
        <v>108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109</v>
      </c>
      <c r="D96" s="38"/>
      <c r="E96" s="38"/>
      <c r="F96" s="38"/>
      <c r="G96" s="38"/>
      <c r="H96" s="38"/>
      <c r="I96" s="138"/>
      <c r="J96" s="104">
        <f>J121</f>
        <v>0</v>
      </c>
      <c r="K96" s="38"/>
      <c r="L96" s="42"/>
      <c r="AU96" s="16" t="s">
        <v>110</v>
      </c>
    </row>
    <row r="97" s="8" customFormat="1" ht="24.96" customHeight="1">
      <c r="B97" s="182"/>
      <c r="C97" s="183"/>
      <c r="D97" s="184" t="s">
        <v>117</v>
      </c>
      <c r="E97" s="185"/>
      <c r="F97" s="185"/>
      <c r="G97" s="185"/>
      <c r="H97" s="185"/>
      <c r="I97" s="186"/>
      <c r="J97" s="187">
        <f>J122</f>
        <v>0</v>
      </c>
      <c r="K97" s="183"/>
      <c r="L97" s="188"/>
    </row>
    <row r="98" s="9" customFormat="1" ht="19.92" customHeight="1">
      <c r="B98" s="189"/>
      <c r="C98" s="190"/>
      <c r="D98" s="191" t="s">
        <v>1301</v>
      </c>
      <c r="E98" s="192"/>
      <c r="F98" s="192"/>
      <c r="G98" s="192"/>
      <c r="H98" s="192"/>
      <c r="I98" s="193"/>
      <c r="J98" s="194">
        <f>J123</f>
        <v>0</v>
      </c>
      <c r="K98" s="190"/>
      <c r="L98" s="195"/>
    </row>
    <row r="99" s="9" customFormat="1" ht="19.92" customHeight="1">
      <c r="B99" s="189"/>
      <c r="C99" s="190"/>
      <c r="D99" s="191" t="s">
        <v>127</v>
      </c>
      <c r="E99" s="192"/>
      <c r="F99" s="192"/>
      <c r="G99" s="192"/>
      <c r="H99" s="192"/>
      <c r="I99" s="193"/>
      <c r="J99" s="194">
        <f>J148</f>
        <v>0</v>
      </c>
      <c r="K99" s="190"/>
      <c r="L99" s="195"/>
    </row>
    <row r="100" s="8" customFormat="1" ht="24.96" customHeight="1">
      <c r="B100" s="182"/>
      <c r="C100" s="183"/>
      <c r="D100" s="184" t="s">
        <v>1029</v>
      </c>
      <c r="E100" s="185"/>
      <c r="F100" s="185"/>
      <c r="G100" s="185"/>
      <c r="H100" s="185"/>
      <c r="I100" s="186"/>
      <c r="J100" s="187">
        <f>J154</f>
        <v>0</v>
      </c>
      <c r="K100" s="183"/>
      <c r="L100" s="188"/>
    </row>
    <row r="101" s="8" customFormat="1" ht="24.96" customHeight="1">
      <c r="B101" s="182"/>
      <c r="C101" s="183"/>
      <c r="D101" s="184" t="s">
        <v>129</v>
      </c>
      <c r="E101" s="185"/>
      <c r="F101" s="185"/>
      <c r="G101" s="185"/>
      <c r="H101" s="185"/>
      <c r="I101" s="186"/>
      <c r="J101" s="187">
        <f>J157</f>
        <v>0</v>
      </c>
      <c r="K101" s="183"/>
      <c r="L101" s="188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38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72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75"/>
      <c r="J107" s="63"/>
      <c r="K107" s="63"/>
      <c r="L107" s="42"/>
    </row>
    <row r="108" s="1" customFormat="1" ht="24.96" customHeight="1">
      <c r="B108" s="37"/>
      <c r="C108" s="22" t="s">
        <v>130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2" customHeight="1">
      <c r="B110" s="37"/>
      <c r="C110" s="31" t="s">
        <v>17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6.5" customHeight="1">
      <c r="B111" s="37"/>
      <c r="C111" s="38"/>
      <c r="D111" s="38"/>
      <c r="E111" s="176" t="str">
        <f>E7</f>
        <v>Rozvoj a posílení aktivit komunitního centra Unitaria – Hašplův sál (E.3.a), Karlova 8, Anenská 5, Praha 1</v>
      </c>
      <c r="F111" s="31"/>
      <c r="G111" s="31"/>
      <c r="H111" s="31"/>
      <c r="I111" s="138"/>
      <c r="J111" s="38"/>
      <c r="K111" s="38"/>
      <c r="L111" s="42"/>
    </row>
    <row r="112" s="1" customFormat="1" ht="12" customHeight="1">
      <c r="B112" s="37"/>
      <c r="C112" s="31" t="s">
        <v>104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6.5" customHeight="1">
      <c r="B113" s="37"/>
      <c r="C113" s="38"/>
      <c r="D113" s="38"/>
      <c r="E113" s="70" t="str">
        <f>E9</f>
        <v>004 - Vytápění</v>
      </c>
      <c r="F113" s="38"/>
      <c r="G113" s="38"/>
      <c r="H113" s="38"/>
      <c r="I113" s="13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2" customHeight="1">
      <c r="B115" s="37"/>
      <c r="C115" s="31" t="s">
        <v>21</v>
      </c>
      <c r="D115" s="38"/>
      <c r="E115" s="38"/>
      <c r="F115" s="26" t="str">
        <f>F12</f>
        <v>Praha 1</v>
      </c>
      <c r="G115" s="38"/>
      <c r="H115" s="38"/>
      <c r="I115" s="141" t="s">
        <v>23</v>
      </c>
      <c r="J115" s="73" t="str">
        <f>IF(J12="","",J12)</f>
        <v>5.4.2019</v>
      </c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5.15" customHeight="1">
      <c r="B117" s="37"/>
      <c r="C117" s="31" t="s">
        <v>25</v>
      </c>
      <c r="D117" s="38"/>
      <c r="E117" s="38"/>
      <c r="F117" s="26" t="str">
        <f>E15</f>
        <v>Náboženská Společnost Českých Unitářů</v>
      </c>
      <c r="G117" s="38"/>
      <c r="H117" s="38"/>
      <c r="I117" s="141" t="s">
        <v>31</v>
      </c>
      <c r="J117" s="35" t="str">
        <f>E21</f>
        <v>MCA atelier s.r.o.</v>
      </c>
      <c r="K117" s="38"/>
      <c r="L117" s="42"/>
    </row>
    <row r="118" s="1" customFormat="1" ht="15.15" customHeight="1">
      <c r="B118" s="37"/>
      <c r="C118" s="31" t="s">
        <v>29</v>
      </c>
      <c r="D118" s="38"/>
      <c r="E118" s="38"/>
      <c r="F118" s="26" t="str">
        <f>IF(E18="","",E18)</f>
        <v>Vyplň údaj</v>
      </c>
      <c r="G118" s="38"/>
      <c r="H118" s="38"/>
      <c r="I118" s="141" t="s">
        <v>34</v>
      </c>
      <c r="J118" s="35" t="str">
        <f>E24</f>
        <v xml:space="preserve"> </v>
      </c>
      <c r="K118" s="38"/>
      <c r="L118" s="42"/>
    </row>
    <row r="119" s="1" customFormat="1" ht="10.32" customHeight="1">
      <c r="B119" s="37"/>
      <c r="C119" s="38"/>
      <c r="D119" s="38"/>
      <c r="E119" s="38"/>
      <c r="F119" s="38"/>
      <c r="G119" s="38"/>
      <c r="H119" s="38"/>
      <c r="I119" s="138"/>
      <c r="J119" s="38"/>
      <c r="K119" s="38"/>
      <c r="L119" s="42"/>
    </row>
    <row r="120" s="10" customFormat="1" ht="29.28" customHeight="1">
      <c r="B120" s="196"/>
      <c r="C120" s="197" t="s">
        <v>131</v>
      </c>
      <c r="D120" s="198" t="s">
        <v>63</v>
      </c>
      <c r="E120" s="198" t="s">
        <v>59</v>
      </c>
      <c r="F120" s="198" t="s">
        <v>60</v>
      </c>
      <c r="G120" s="198" t="s">
        <v>132</v>
      </c>
      <c r="H120" s="198" t="s">
        <v>133</v>
      </c>
      <c r="I120" s="199" t="s">
        <v>134</v>
      </c>
      <c r="J120" s="198" t="s">
        <v>108</v>
      </c>
      <c r="K120" s="200" t="s">
        <v>135</v>
      </c>
      <c r="L120" s="201"/>
      <c r="M120" s="94" t="s">
        <v>1</v>
      </c>
      <c r="N120" s="95" t="s">
        <v>42</v>
      </c>
      <c r="O120" s="95" t="s">
        <v>136</v>
      </c>
      <c r="P120" s="95" t="s">
        <v>137</v>
      </c>
      <c r="Q120" s="95" t="s">
        <v>138</v>
      </c>
      <c r="R120" s="95" t="s">
        <v>139</v>
      </c>
      <c r="S120" s="95" t="s">
        <v>140</v>
      </c>
      <c r="T120" s="96" t="s">
        <v>141</v>
      </c>
    </row>
    <row r="121" s="1" customFormat="1" ht="22.8" customHeight="1">
      <c r="B121" s="37"/>
      <c r="C121" s="101" t="s">
        <v>142</v>
      </c>
      <c r="D121" s="38"/>
      <c r="E121" s="38"/>
      <c r="F121" s="38"/>
      <c r="G121" s="38"/>
      <c r="H121" s="38"/>
      <c r="I121" s="138"/>
      <c r="J121" s="202">
        <f>BK121</f>
        <v>0</v>
      </c>
      <c r="K121" s="38"/>
      <c r="L121" s="42"/>
      <c r="M121" s="97"/>
      <c r="N121" s="98"/>
      <c r="O121" s="98"/>
      <c r="P121" s="203">
        <f>P122+P154+P157</f>
        <v>0</v>
      </c>
      <c r="Q121" s="98"/>
      <c r="R121" s="203">
        <f>R122+R154+R157</f>
        <v>0.37978000000000001</v>
      </c>
      <c r="S121" s="98"/>
      <c r="T121" s="204">
        <f>T122+T154+T157</f>
        <v>0</v>
      </c>
      <c r="AT121" s="16" t="s">
        <v>77</v>
      </c>
      <c r="AU121" s="16" t="s">
        <v>110</v>
      </c>
      <c r="BK121" s="205">
        <f>BK122+BK154+BK157</f>
        <v>0</v>
      </c>
    </row>
    <row r="122" s="11" customFormat="1" ht="25.92" customHeight="1">
      <c r="B122" s="206"/>
      <c r="C122" s="207"/>
      <c r="D122" s="208" t="s">
        <v>77</v>
      </c>
      <c r="E122" s="209" t="s">
        <v>600</v>
      </c>
      <c r="F122" s="209" t="s">
        <v>601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P123+P148</f>
        <v>0</v>
      </c>
      <c r="Q122" s="214"/>
      <c r="R122" s="215">
        <f>R123+R148</f>
        <v>0.37978000000000001</v>
      </c>
      <c r="S122" s="214"/>
      <c r="T122" s="216">
        <f>T123+T148</f>
        <v>0</v>
      </c>
      <c r="AR122" s="217" t="s">
        <v>87</v>
      </c>
      <c r="AT122" s="218" t="s">
        <v>77</v>
      </c>
      <c r="AU122" s="218" t="s">
        <v>78</v>
      </c>
      <c r="AY122" s="217" t="s">
        <v>145</v>
      </c>
      <c r="BK122" s="219">
        <f>BK123+BK148</f>
        <v>0</v>
      </c>
    </row>
    <row r="123" s="11" customFormat="1" ht="22.8" customHeight="1">
      <c r="B123" s="206"/>
      <c r="C123" s="207"/>
      <c r="D123" s="208" t="s">
        <v>77</v>
      </c>
      <c r="E123" s="220" t="s">
        <v>1302</v>
      </c>
      <c r="F123" s="220" t="s">
        <v>1303</v>
      </c>
      <c r="G123" s="207"/>
      <c r="H123" s="207"/>
      <c r="I123" s="210"/>
      <c r="J123" s="221">
        <f>BK123</f>
        <v>0</v>
      </c>
      <c r="K123" s="207"/>
      <c r="L123" s="212"/>
      <c r="M123" s="213"/>
      <c r="N123" s="214"/>
      <c r="O123" s="214"/>
      <c r="P123" s="215">
        <f>SUM(P124:P147)</f>
        <v>0</v>
      </c>
      <c r="Q123" s="214"/>
      <c r="R123" s="215">
        <f>SUM(R124:R147)</f>
        <v>0.37890000000000001</v>
      </c>
      <c r="S123" s="214"/>
      <c r="T123" s="216">
        <f>SUM(T124:T147)</f>
        <v>0</v>
      </c>
      <c r="AR123" s="217" t="s">
        <v>87</v>
      </c>
      <c r="AT123" s="218" t="s">
        <v>77</v>
      </c>
      <c r="AU123" s="218" t="s">
        <v>8</v>
      </c>
      <c r="AY123" s="217" t="s">
        <v>145</v>
      </c>
      <c r="BK123" s="219">
        <f>SUM(BK124:BK147)</f>
        <v>0</v>
      </c>
    </row>
    <row r="124" s="1" customFormat="1" ht="24" customHeight="1">
      <c r="B124" s="37"/>
      <c r="C124" s="222" t="s">
        <v>8</v>
      </c>
      <c r="D124" s="222" t="s">
        <v>148</v>
      </c>
      <c r="E124" s="223" t="s">
        <v>1304</v>
      </c>
      <c r="F124" s="224" t="s">
        <v>1305</v>
      </c>
      <c r="G124" s="225" t="s">
        <v>151</v>
      </c>
      <c r="H124" s="226">
        <v>1</v>
      </c>
      <c r="I124" s="227"/>
      <c r="J124" s="228">
        <f>ROUND(I124*H124,0)</f>
        <v>0</v>
      </c>
      <c r="K124" s="224" t="s">
        <v>152</v>
      </c>
      <c r="L124" s="42"/>
      <c r="M124" s="229" t="s">
        <v>1</v>
      </c>
      <c r="N124" s="230" t="s">
        <v>43</v>
      </c>
      <c r="O124" s="85"/>
      <c r="P124" s="231">
        <f>O124*H124</f>
        <v>0</v>
      </c>
      <c r="Q124" s="231">
        <v>0.0309</v>
      </c>
      <c r="R124" s="231">
        <f>Q124*H124</f>
        <v>0.0309</v>
      </c>
      <c r="S124" s="231">
        <v>0</v>
      </c>
      <c r="T124" s="232">
        <f>S124*H124</f>
        <v>0</v>
      </c>
      <c r="AR124" s="233" t="s">
        <v>258</v>
      </c>
      <c r="AT124" s="233" t="s">
        <v>148</v>
      </c>
      <c r="AU124" s="233" t="s">
        <v>87</v>
      </c>
      <c r="AY124" s="16" t="s">
        <v>145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6" t="s">
        <v>8</v>
      </c>
      <c r="BK124" s="234">
        <f>ROUND(I124*H124,0)</f>
        <v>0</v>
      </c>
      <c r="BL124" s="16" t="s">
        <v>258</v>
      </c>
      <c r="BM124" s="233" t="s">
        <v>1306</v>
      </c>
    </row>
    <row r="125" s="1" customFormat="1">
      <c r="B125" s="37"/>
      <c r="C125" s="38"/>
      <c r="D125" s="235" t="s">
        <v>155</v>
      </c>
      <c r="E125" s="38"/>
      <c r="F125" s="236" t="s">
        <v>1307</v>
      </c>
      <c r="G125" s="38"/>
      <c r="H125" s="38"/>
      <c r="I125" s="138"/>
      <c r="J125" s="38"/>
      <c r="K125" s="38"/>
      <c r="L125" s="42"/>
      <c r="M125" s="237"/>
      <c r="N125" s="85"/>
      <c r="O125" s="85"/>
      <c r="P125" s="85"/>
      <c r="Q125" s="85"/>
      <c r="R125" s="85"/>
      <c r="S125" s="85"/>
      <c r="T125" s="86"/>
      <c r="AT125" s="16" t="s">
        <v>155</v>
      </c>
      <c r="AU125" s="16" t="s">
        <v>87</v>
      </c>
    </row>
    <row r="126" s="1" customFormat="1" ht="16.5" customHeight="1">
      <c r="B126" s="37"/>
      <c r="C126" s="222" t="s">
        <v>87</v>
      </c>
      <c r="D126" s="222" t="s">
        <v>148</v>
      </c>
      <c r="E126" s="223" t="s">
        <v>1308</v>
      </c>
      <c r="F126" s="224" t="s">
        <v>1309</v>
      </c>
      <c r="G126" s="225" t="s">
        <v>168</v>
      </c>
      <c r="H126" s="226">
        <v>5.1349999999999998</v>
      </c>
      <c r="I126" s="227"/>
      <c r="J126" s="228">
        <f>ROUND(I126*H126,0)</f>
        <v>0</v>
      </c>
      <c r="K126" s="224" t="s">
        <v>152</v>
      </c>
      <c r="L126" s="42"/>
      <c r="M126" s="229" t="s">
        <v>1</v>
      </c>
      <c r="N126" s="230" t="s">
        <v>43</v>
      </c>
      <c r="O126" s="85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AR126" s="233" t="s">
        <v>258</v>
      </c>
      <c r="AT126" s="233" t="s">
        <v>148</v>
      </c>
      <c r="AU126" s="233" t="s">
        <v>87</v>
      </c>
      <c r="AY126" s="16" t="s">
        <v>145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6" t="s">
        <v>8</v>
      </c>
      <c r="BK126" s="234">
        <f>ROUND(I126*H126,0)</f>
        <v>0</v>
      </c>
      <c r="BL126" s="16" t="s">
        <v>258</v>
      </c>
      <c r="BM126" s="233" t="s">
        <v>1310</v>
      </c>
    </row>
    <row r="127" s="1" customFormat="1">
      <c r="B127" s="37"/>
      <c r="C127" s="38"/>
      <c r="D127" s="235" t="s">
        <v>155</v>
      </c>
      <c r="E127" s="38"/>
      <c r="F127" s="236" t="s">
        <v>1311</v>
      </c>
      <c r="G127" s="38"/>
      <c r="H127" s="38"/>
      <c r="I127" s="138"/>
      <c r="J127" s="38"/>
      <c r="K127" s="38"/>
      <c r="L127" s="42"/>
      <c r="M127" s="237"/>
      <c r="N127" s="85"/>
      <c r="O127" s="85"/>
      <c r="P127" s="85"/>
      <c r="Q127" s="85"/>
      <c r="R127" s="85"/>
      <c r="S127" s="85"/>
      <c r="T127" s="86"/>
      <c r="AT127" s="16" t="s">
        <v>155</v>
      </c>
      <c r="AU127" s="16" t="s">
        <v>87</v>
      </c>
    </row>
    <row r="128" s="12" customFormat="1">
      <c r="B128" s="238"/>
      <c r="C128" s="239"/>
      <c r="D128" s="235" t="s">
        <v>157</v>
      </c>
      <c r="E128" s="240" t="s">
        <v>1</v>
      </c>
      <c r="F128" s="241" t="s">
        <v>158</v>
      </c>
      <c r="G128" s="239"/>
      <c r="H128" s="240" t="s">
        <v>1</v>
      </c>
      <c r="I128" s="242"/>
      <c r="J128" s="239"/>
      <c r="K128" s="239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157</v>
      </c>
      <c r="AU128" s="247" t="s">
        <v>87</v>
      </c>
      <c r="AV128" s="12" t="s">
        <v>8</v>
      </c>
      <c r="AW128" s="12" t="s">
        <v>33</v>
      </c>
      <c r="AX128" s="12" t="s">
        <v>78</v>
      </c>
      <c r="AY128" s="247" t="s">
        <v>145</v>
      </c>
    </row>
    <row r="129" s="13" customFormat="1">
      <c r="B129" s="248"/>
      <c r="C129" s="249"/>
      <c r="D129" s="235" t="s">
        <v>157</v>
      </c>
      <c r="E129" s="250" t="s">
        <v>1</v>
      </c>
      <c r="F129" s="251" t="s">
        <v>1312</v>
      </c>
      <c r="G129" s="249"/>
      <c r="H129" s="252">
        <v>5.1349999999999998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AT129" s="258" t="s">
        <v>157</v>
      </c>
      <c r="AU129" s="258" t="s">
        <v>87</v>
      </c>
      <c r="AV129" s="13" t="s">
        <v>87</v>
      </c>
      <c r="AW129" s="13" t="s">
        <v>33</v>
      </c>
      <c r="AX129" s="13" t="s">
        <v>78</v>
      </c>
      <c r="AY129" s="258" t="s">
        <v>145</v>
      </c>
    </row>
    <row r="130" s="14" customFormat="1">
      <c r="B130" s="259"/>
      <c r="C130" s="260"/>
      <c r="D130" s="235" t="s">
        <v>157</v>
      </c>
      <c r="E130" s="261" t="s">
        <v>1</v>
      </c>
      <c r="F130" s="262" t="s">
        <v>161</v>
      </c>
      <c r="G130" s="260"/>
      <c r="H130" s="263">
        <v>5.1349999999999998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AT130" s="269" t="s">
        <v>157</v>
      </c>
      <c r="AU130" s="269" t="s">
        <v>87</v>
      </c>
      <c r="AV130" s="14" t="s">
        <v>153</v>
      </c>
      <c r="AW130" s="14" t="s">
        <v>33</v>
      </c>
      <c r="AX130" s="14" t="s">
        <v>8</v>
      </c>
      <c r="AY130" s="269" t="s">
        <v>145</v>
      </c>
    </row>
    <row r="131" s="1" customFormat="1" ht="16.5" customHeight="1">
      <c r="B131" s="37"/>
      <c r="C131" s="222" t="s">
        <v>146</v>
      </c>
      <c r="D131" s="222" t="s">
        <v>148</v>
      </c>
      <c r="E131" s="223" t="s">
        <v>1313</v>
      </c>
      <c r="F131" s="224" t="s">
        <v>1314</v>
      </c>
      <c r="G131" s="225" t="s">
        <v>151</v>
      </c>
      <c r="H131" s="226">
        <v>4</v>
      </c>
      <c r="I131" s="227"/>
      <c r="J131" s="228">
        <f>ROUND(I131*H131,0)</f>
        <v>0</v>
      </c>
      <c r="K131" s="224" t="s">
        <v>152</v>
      </c>
      <c r="L131" s="42"/>
      <c r="M131" s="229" t="s">
        <v>1</v>
      </c>
      <c r="N131" s="230" t="s">
        <v>43</v>
      </c>
      <c r="O131" s="85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33" t="s">
        <v>258</v>
      </c>
      <c r="AT131" s="233" t="s">
        <v>148</v>
      </c>
      <c r="AU131" s="233" t="s">
        <v>87</v>
      </c>
      <c r="AY131" s="16" t="s">
        <v>145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6" t="s">
        <v>8</v>
      </c>
      <c r="BK131" s="234">
        <f>ROUND(I131*H131,0)</f>
        <v>0</v>
      </c>
      <c r="BL131" s="16" t="s">
        <v>258</v>
      </c>
      <c r="BM131" s="233" t="s">
        <v>1315</v>
      </c>
    </row>
    <row r="132" s="1" customFormat="1">
      <c r="B132" s="37"/>
      <c r="C132" s="38"/>
      <c r="D132" s="235" t="s">
        <v>155</v>
      </c>
      <c r="E132" s="38"/>
      <c r="F132" s="236" t="s">
        <v>1316</v>
      </c>
      <c r="G132" s="38"/>
      <c r="H132" s="38"/>
      <c r="I132" s="138"/>
      <c r="J132" s="38"/>
      <c r="K132" s="38"/>
      <c r="L132" s="42"/>
      <c r="M132" s="237"/>
      <c r="N132" s="85"/>
      <c r="O132" s="85"/>
      <c r="P132" s="85"/>
      <c r="Q132" s="85"/>
      <c r="R132" s="85"/>
      <c r="S132" s="85"/>
      <c r="T132" s="86"/>
      <c r="AT132" s="16" t="s">
        <v>155</v>
      </c>
      <c r="AU132" s="16" t="s">
        <v>87</v>
      </c>
    </row>
    <row r="133" s="1" customFormat="1" ht="16.5" customHeight="1">
      <c r="B133" s="37"/>
      <c r="C133" s="222" t="s">
        <v>153</v>
      </c>
      <c r="D133" s="222" t="s">
        <v>148</v>
      </c>
      <c r="E133" s="223" t="s">
        <v>1317</v>
      </c>
      <c r="F133" s="224" t="s">
        <v>1318</v>
      </c>
      <c r="G133" s="225" t="s">
        <v>168</v>
      </c>
      <c r="H133" s="226">
        <v>5.9450000000000003</v>
      </c>
      <c r="I133" s="227"/>
      <c r="J133" s="228">
        <f>ROUND(I133*H133,0)</f>
        <v>0</v>
      </c>
      <c r="K133" s="224" t="s">
        <v>152</v>
      </c>
      <c r="L133" s="42"/>
      <c r="M133" s="229" t="s">
        <v>1</v>
      </c>
      <c r="N133" s="230" t="s">
        <v>43</v>
      </c>
      <c r="O133" s="85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33" t="s">
        <v>258</v>
      </c>
      <c r="AT133" s="233" t="s">
        <v>148</v>
      </c>
      <c r="AU133" s="233" t="s">
        <v>87</v>
      </c>
      <c r="AY133" s="16" t="s">
        <v>145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6" t="s">
        <v>8</v>
      </c>
      <c r="BK133" s="234">
        <f>ROUND(I133*H133,0)</f>
        <v>0</v>
      </c>
      <c r="BL133" s="16" t="s">
        <v>258</v>
      </c>
      <c r="BM133" s="233" t="s">
        <v>1319</v>
      </c>
    </row>
    <row r="134" s="1" customFormat="1">
      <c r="B134" s="37"/>
      <c r="C134" s="38"/>
      <c r="D134" s="235" t="s">
        <v>155</v>
      </c>
      <c r="E134" s="38"/>
      <c r="F134" s="236" t="s">
        <v>1320</v>
      </c>
      <c r="G134" s="38"/>
      <c r="H134" s="38"/>
      <c r="I134" s="138"/>
      <c r="J134" s="38"/>
      <c r="K134" s="38"/>
      <c r="L134" s="42"/>
      <c r="M134" s="237"/>
      <c r="N134" s="85"/>
      <c r="O134" s="85"/>
      <c r="P134" s="85"/>
      <c r="Q134" s="85"/>
      <c r="R134" s="85"/>
      <c r="S134" s="85"/>
      <c r="T134" s="86"/>
      <c r="AT134" s="16" t="s">
        <v>155</v>
      </c>
      <c r="AU134" s="16" t="s">
        <v>87</v>
      </c>
    </row>
    <row r="135" s="12" customFormat="1">
      <c r="B135" s="238"/>
      <c r="C135" s="239"/>
      <c r="D135" s="235" t="s">
        <v>157</v>
      </c>
      <c r="E135" s="240" t="s">
        <v>1</v>
      </c>
      <c r="F135" s="241" t="s">
        <v>158</v>
      </c>
      <c r="G135" s="239"/>
      <c r="H135" s="240" t="s">
        <v>1</v>
      </c>
      <c r="I135" s="242"/>
      <c r="J135" s="239"/>
      <c r="K135" s="239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157</v>
      </c>
      <c r="AU135" s="247" t="s">
        <v>87</v>
      </c>
      <c r="AV135" s="12" t="s">
        <v>8</v>
      </c>
      <c r="AW135" s="12" t="s">
        <v>33</v>
      </c>
      <c r="AX135" s="12" t="s">
        <v>78</v>
      </c>
      <c r="AY135" s="247" t="s">
        <v>145</v>
      </c>
    </row>
    <row r="136" s="13" customFormat="1">
      <c r="B136" s="248"/>
      <c r="C136" s="249"/>
      <c r="D136" s="235" t="s">
        <v>157</v>
      </c>
      <c r="E136" s="250" t="s">
        <v>1</v>
      </c>
      <c r="F136" s="251" t="s">
        <v>1312</v>
      </c>
      <c r="G136" s="249"/>
      <c r="H136" s="252">
        <v>5.1349999999999998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AT136" s="258" t="s">
        <v>157</v>
      </c>
      <c r="AU136" s="258" t="s">
        <v>87</v>
      </c>
      <c r="AV136" s="13" t="s">
        <v>87</v>
      </c>
      <c r="AW136" s="13" t="s">
        <v>33</v>
      </c>
      <c r="AX136" s="13" t="s">
        <v>78</v>
      </c>
      <c r="AY136" s="258" t="s">
        <v>145</v>
      </c>
    </row>
    <row r="137" s="13" customFormat="1">
      <c r="B137" s="248"/>
      <c r="C137" s="249"/>
      <c r="D137" s="235" t="s">
        <v>157</v>
      </c>
      <c r="E137" s="250" t="s">
        <v>1</v>
      </c>
      <c r="F137" s="251" t="s">
        <v>1321</v>
      </c>
      <c r="G137" s="249"/>
      <c r="H137" s="252">
        <v>0.81000000000000005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AT137" s="258" t="s">
        <v>157</v>
      </c>
      <c r="AU137" s="258" t="s">
        <v>87</v>
      </c>
      <c r="AV137" s="13" t="s">
        <v>87</v>
      </c>
      <c r="AW137" s="13" t="s">
        <v>33</v>
      </c>
      <c r="AX137" s="13" t="s">
        <v>78</v>
      </c>
      <c r="AY137" s="258" t="s">
        <v>145</v>
      </c>
    </row>
    <row r="138" s="14" customFormat="1">
      <c r="B138" s="259"/>
      <c r="C138" s="260"/>
      <c r="D138" s="235" t="s">
        <v>157</v>
      </c>
      <c r="E138" s="261" t="s">
        <v>1</v>
      </c>
      <c r="F138" s="262" t="s">
        <v>161</v>
      </c>
      <c r="G138" s="260"/>
      <c r="H138" s="263">
        <v>5.9450000000000003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AT138" s="269" t="s">
        <v>157</v>
      </c>
      <c r="AU138" s="269" t="s">
        <v>87</v>
      </c>
      <c r="AV138" s="14" t="s">
        <v>153</v>
      </c>
      <c r="AW138" s="14" t="s">
        <v>33</v>
      </c>
      <c r="AX138" s="14" t="s">
        <v>8</v>
      </c>
      <c r="AY138" s="269" t="s">
        <v>145</v>
      </c>
    </row>
    <row r="139" s="1" customFormat="1" ht="16.5" customHeight="1">
      <c r="B139" s="37"/>
      <c r="C139" s="222" t="s">
        <v>178</v>
      </c>
      <c r="D139" s="222" t="s">
        <v>148</v>
      </c>
      <c r="E139" s="223" t="s">
        <v>1322</v>
      </c>
      <c r="F139" s="224" t="s">
        <v>1323</v>
      </c>
      <c r="G139" s="225" t="s">
        <v>168</v>
      </c>
      <c r="H139" s="226">
        <v>5.1349999999999998</v>
      </c>
      <c r="I139" s="227"/>
      <c r="J139" s="228">
        <f>ROUND(I139*H139,0)</f>
        <v>0</v>
      </c>
      <c r="K139" s="224" t="s">
        <v>152</v>
      </c>
      <c r="L139" s="42"/>
      <c r="M139" s="229" t="s">
        <v>1</v>
      </c>
      <c r="N139" s="230" t="s">
        <v>43</v>
      </c>
      <c r="O139" s="85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AR139" s="233" t="s">
        <v>258</v>
      </c>
      <c r="AT139" s="233" t="s">
        <v>148</v>
      </c>
      <c r="AU139" s="233" t="s">
        <v>87</v>
      </c>
      <c r="AY139" s="16" t="s">
        <v>145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6" t="s">
        <v>8</v>
      </c>
      <c r="BK139" s="234">
        <f>ROUND(I139*H139,0)</f>
        <v>0</v>
      </c>
      <c r="BL139" s="16" t="s">
        <v>258</v>
      </c>
      <c r="BM139" s="233" t="s">
        <v>1324</v>
      </c>
    </row>
    <row r="140" s="1" customFormat="1">
      <c r="B140" s="37"/>
      <c r="C140" s="38"/>
      <c r="D140" s="235" t="s">
        <v>155</v>
      </c>
      <c r="E140" s="38"/>
      <c r="F140" s="236" t="s">
        <v>1325</v>
      </c>
      <c r="G140" s="38"/>
      <c r="H140" s="38"/>
      <c r="I140" s="138"/>
      <c r="J140" s="38"/>
      <c r="K140" s="38"/>
      <c r="L140" s="42"/>
      <c r="M140" s="237"/>
      <c r="N140" s="85"/>
      <c r="O140" s="85"/>
      <c r="P140" s="85"/>
      <c r="Q140" s="85"/>
      <c r="R140" s="85"/>
      <c r="S140" s="85"/>
      <c r="T140" s="86"/>
      <c r="AT140" s="16" t="s">
        <v>155</v>
      </c>
      <c r="AU140" s="16" t="s">
        <v>87</v>
      </c>
    </row>
    <row r="141" s="12" customFormat="1">
      <c r="B141" s="238"/>
      <c r="C141" s="239"/>
      <c r="D141" s="235" t="s">
        <v>157</v>
      </c>
      <c r="E141" s="240" t="s">
        <v>1</v>
      </c>
      <c r="F141" s="241" t="s">
        <v>158</v>
      </c>
      <c r="G141" s="239"/>
      <c r="H141" s="240" t="s">
        <v>1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157</v>
      </c>
      <c r="AU141" s="247" t="s">
        <v>87</v>
      </c>
      <c r="AV141" s="12" t="s">
        <v>8</v>
      </c>
      <c r="AW141" s="12" t="s">
        <v>33</v>
      </c>
      <c r="AX141" s="12" t="s">
        <v>78</v>
      </c>
      <c r="AY141" s="247" t="s">
        <v>145</v>
      </c>
    </row>
    <row r="142" s="13" customFormat="1">
      <c r="B142" s="248"/>
      <c r="C142" s="249"/>
      <c r="D142" s="235" t="s">
        <v>157</v>
      </c>
      <c r="E142" s="250" t="s">
        <v>1</v>
      </c>
      <c r="F142" s="251" t="s">
        <v>1312</v>
      </c>
      <c r="G142" s="249"/>
      <c r="H142" s="252">
        <v>5.1349999999999998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AT142" s="258" t="s">
        <v>157</v>
      </c>
      <c r="AU142" s="258" t="s">
        <v>87</v>
      </c>
      <c r="AV142" s="13" t="s">
        <v>87</v>
      </c>
      <c r="AW142" s="13" t="s">
        <v>33</v>
      </c>
      <c r="AX142" s="13" t="s">
        <v>78</v>
      </c>
      <c r="AY142" s="258" t="s">
        <v>145</v>
      </c>
    </row>
    <row r="143" s="14" customFormat="1">
      <c r="B143" s="259"/>
      <c r="C143" s="260"/>
      <c r="D143" s="235" t="s">
        <v>157</v>
      </c>
      <c r="E143" s="261" t="s">
        <v>1</v>
      </c>
      <c r="F143" s="262" t="s">
        <v>161</v>
      </c>
      <c r="G143" s="260"/>
      <c r="H143" s="263">
        <v>5.1349999999999998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AT143" s="269" t="s">
        <v>157</v>
      </c>
      <c r="AU143" s="269" t="s">
        <v>87</v>
      </c>
      <c r="AV143" s="14" t="s">
        <v>153</v>
      </c>
      <c r="AW143" s="14" t="s">
        <v>33</v>
      </c>
      <c r="AX143" s="14" t="s">
        <v>8</v>
      </c>
      <c r="AY143" s="269" t="s">
        <v>145</v>
      </c>
    </row>
    <row r="144" s="1" customFormat="1" ht="36" customHeight="1">
      <c r="B144" s="37"/>
      <c r="C144" s="222" t="s">
        <v>185</v>
      </c>
      <c r="D144" s="222" t="s">
        <v>148</v>
      </c>
      <c r="E144" s="223" t="s">
        <v>1326</v>
      </c>
      <c r="F144" s="224" t="s">
        <v>1327</v>
      </c>
      <c r="G144" s="225" t="s">
        <v>151</v>
      </c>
      <c r="H144" s="226">
        <v>1</v>
      </c>
      <c r="I144" s="227"/>
      <c r="J144" s="228">
        <f>ROUND(I144*H144,0)</f>
        <v>0</v>
      </c>
      <c r="K144" s="224" t="s">
        <v>1</v>
      </c>
      <c r="L144" s="42"/>
      <c r="M144" s="229" t="s">
        <v>1</v>
      </c>
      <c r="N144" s="230" t="s">
        <v>43</v>
      </c>
      <c r="O144" s="85"/>
      <c r="P144" s="231">
        <f>O144*H144</f>
        <v>0</v>
      </c>
      <c r="Q144" s="231">
        <v>0.17399999999999999</v>
      </c>
      <c r="R144" s="231">
        <f>Q144*H144</f>
        <v>0.17399999999999999</v>
      </c>
      <c r="S144" s="231">
        <v>0</v>
      </c>
      <c r="T144" s="232">
        <f>S144*H144</f>
        <v>0</v>
      </c>
      <c r="AR144" s="233" t="s">
        <v>258</v>
      </c>
      <c r="AT144" s="233" t="s">
        <v>148</v>
      </c>
      <c r="AU144" s="233" t="s">
        <v>87</v>
      </c>
      <c r="AY144" s="16" t="s">
        <v>145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6" t="s">
        <v>8</v>
      </c>
      <c r="BK144" s="234">
        <f>ROUND(I144*H144,0)</f>
        <v>0</v>
      </c>
      <c r="BL144" s="16" t="s">
        <v>258</v>
      </c>
      <c r="BM144" s="233" t="s">
        <v>1328</v>
      </c>
    </row>
    <row r="145" s="1" customFormat="1" ht="16.5" customHeight="1">
      <c r="B145" s="37"/>
      <c r="C145" s="222" t="s">
        <v>191</v>
      </c>
      <c r="D145" s="222" t="s">
        <v>148</v>
      </c>
      <c r="E145" s="223" t="s">
        <v>1329</v>
      </c>
      <c r="F145" s="224" t="s">
        <v>1330</v>
      </c>
      <c r="G145" s="225" t="s">
        <v>151</v>
      </c>
      <c r="H145" s="226">
        <v>1</v>
      </c>
      <c r="I145" s="227"/>
      <c r="J145" s="228">
        <f>ROUND(I145*H145,0)</f>
        <v>0</v>
      </c>
      <c r="K145" s="224" t="s">
        <v>1</v>
      </c>
      <c r="L145" s="42"/>
      <c r="M145" s="229" t="s">
        <v>1</v>
      </c>
      <c r="N145" s="230" t="s">
        <v>43</v>
      </c>
      <c r="O145" s="85"/>
      <c r="P145" s="231">
        <f>O145*H145</f>
        <v>0</v>
      </c>
      <c r="Q145" s="231">
        <v>0.17399999999999999</v>
      </c>
      <c r="R145" s="231">
        <f>Q145*H145</f>
        <v>0.17399999999999999</v>
      </c>
      <c r="S145" s="231">
        <v>0</v>
      </c>
      <c r="T145" s="232">
        <f>S145*H145</f>
        <v>0</v>
      </c>
      <c r="AR145" s="233" t="s">
        <v>258</v>
      </c>
      <c r="AT145" s="233" t="s">
        <v>148</v>
      </c>
      <c r="AU145" s="233" t="s">
        <v>87</v>
      </c>
      <c r="AY145" s="16" t="s">
        <v>145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6" t="s">
        <v>8</v>
      </c>
      <c r="BK145" s="234">
        <f>ROUND(I145*H145,0)</f>
        <v>0</v>
      </c>
      <c r="BL145" s="16" t="s">
        <v>258</v>
      </c>
      <c r="BM145" s="233" t="s">
        <v>1331</v>
      </c>
    </row>
    <row r="146" s="1" customFormat="1" ht="24" customHeight="1">
      <c r="B146" s="37"/>
      <c r="C146" s="222" t="s">
        <v>200</v>
      </c>
      <c r="D146" s="222" t="s">
        <v>148</v>
      </c>
      <c r="E146" s="223" t="s">
        <v>1332</v>
      </c>
      <c r="F146" s="224" t="s">
        <v>1333</v>
      </c>
      <c r="G146" s="225" t="s">
        <v>342</v>
      </c>
      <c r="H146" s="226">
        <v>0.379</v>
      </c>
      <c r="I146" s="227"/>
      <c r="J146" s="228">
        <f>ROUND(I146*H146,0)</f>
        <v>0</v>
      </c>
      <c r="K146" s="224" t="s">
        <v>152</v>
      </c>
      <c r="L146" s="42"/>
      <c r="M146" s="229" t="s">
        <v>1</v>
      </c>
      <c r="N146" s="230" t="s">
        <v>43</v>
      </c>
      <c r="O146" s="85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33" t="s">
        <v>258</v>
      </c>
      <c r="AT146" s="233" t="s">
        <v>148</v>
      </c>
      <c r="AU146" s="233" t="s">
        <v>87</v>
      </c>
      <c r="AY146" s="16" t="s">
        <v>145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6" t="s">
        <v>8</v>
      </c>
      <c r="BK146" s="234">
        <f>ROUND(I146*H146,0)</f>
        <v>0</v>
      </c>
      <c r="BL146" s="16" t="s">
        <v>258</v>
      </c>
      <c r="BM146" s="233" t="s">
        <v>1334</v>
      </c>
    </row>
    <row r="147" s="1" customFormat="1">
      <c r="B147" s="37"/>
      <c r="C147" s="38"/>
      <c r="D147" s="235" t="s">
        <v>155</v>
      </c>
      <c r="E147" s="38"/>
      <c r="F147" s="236" t="s">
        <v>1335</v>
      </c>
      <c r="G147" s="38"/>
      <c r="H147" s="38"/>
      <c r="I147" s="138"/>
      <c r="J147" s="38"/>
      <c r="K147" s="38"/>
      <c r="L147" s="42"/>
      <c r="M147" s="237"/>
      <c r="N147" s="85"/>
      <c r="O147" s="85"/>
      <c r="P147" s="85"/>
      <c r="Q147" s="85"/>
      <c r="R147" s="85"/>
      <c r="S147" s="85"/>
      <c r="T147" s="86"/>
      <c r="AT147" s="16" t="s">
        <v>155</v>
      </c>
      <c r="AU147" s="16" t="s">
        <v>87</v>
      </c>
    </row>
    <row r="148" s="11" customFormat="1" ht="22.8" customHeight="1">
      <c r="B148" s="206"/>
      <c r="C148" s="207"/>
      <c r="D148" s="208" t="s">
        <v>77</v>
      </c>
      <c r="E148" s="220" t="s">
        <v>945</v>
      </c>
      <c r="F148" s="220" t="s">
        <v>946</v>
      </c>
      <c r="G148" s="207"/>
      <c r="H148" s="207"/>
      <c r="I148" s="210"/>
      <c r="J148" s="221">
        <f>BK148</f>
        <v>0</v>
      </c>
      <c r="K148" s="207"/>
      <c r="L148" s="212"/>
      <c r="M148" s="213"/>
      <c r="N148" s="214"/>
      <c r="O148" s="214"/>
      <c r="P148" s="215">
        <f>SUM(P149:P153)</f>
        <v>0</v>
      </c>
      <c r="Q148" s="214"/>
      <c r="R148" s="215">
        <f>SUM(R149:R153)</f>
        <v>0.00088000000000000003</v>
      </c>
      <c r="S148" s="214"/>
      <c r="T148" s="216">
        <f>SUM(T149:T153)</f>
        <v>0</v>
      </c>
      <c r="AR148" s="217" t="s">
        <v>87</v>
      </c>
      <c r="AT148" s="218" t="s">
        <v>77</v>
      </c>
      <c r="AU148" s="218" t="s">
        <v>8</v>
      </c>
      <c r="AY148" s="217" t="s">
        <v>145</v>
      </c>
      <c r="BK148" s="219">
        <f>SUM(BK149:BK153)</f>
        <v>0</v>
      </c>
    </row>
    <row r="149" s="1" customFormat="1" ht="48" customHeight="1">
      <c r="B149" s="37"/>
      <c r="C149" s="222" t="s">
        <v>211</v>
      </c>
      <c r="D149" s="222" t="s">
        <v>148</v>
      </c>
      <c r="E149" s="223" t="s">
        <v>1336</v>
      </c>
      <c r="F149" s="224" t="s">
        <v>1337</v>
      </c>
      <c r="G149" s="225" t="s">
        <v>151</v>
      </c>
      <c r="H149" s="226">
        <v>4</v>
      </c>
      <c r="I149" s="227"/>
      <c r="J149" s="228">
        <f>ROUND(I149*H149,0)</f>
        <v>0</v>
      </c>
      <c r="K149" s="224" t="s">
        <v>1</v>
      </c>
      <c r="L149" s="42"/>
      <c r="M149" s="229" t="s">
        <v>1</v>
      </c>
      <c r="N149" s="230" t="s">
        <v>43</v>
      </c>
      <c r="O149" s="85"/>
      <c r="P149" s="231">
        <f>O149*H149</f>
        <v>0</v>
      </c>
      <c r="Q149" s="231">
        <v>0.00022000000000000001</v>
      </c>
      <c r="R149" s="231">
        <f>Q149*H149</f>
        <v>0.00088000000000000003</v>
      </c>
      <c r="S149" s="231">
        <v>0</v>
      </c>
      <c r="T149" s="232">
        <f>S149*H149</f>
        <v>0</v>
      </c>
      <c r="AR149" s="233" t="s">
        <v>258</v>
      </c>
      <c r="AT149" s="233" t="s">
        <v>148</v>
      </c>
      <c r="AU149" s="233" t="s">
        <v>87</v>
      </c>
      <c r="AY149" s="16" t="s">
        <v>145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6" t="s">
        <v>8</v>
      </c>
      <c r="BK149" s="234">
        <f>ROUND(I149*H149,0)</f>
        <v>0</v>
      </c>
      <c r="BL149" s="16" t="s">
        <v>258</v>
      </c>
      <c r="BM149" s="233" t="s">
        <v>1338</v>
      </c>
    </row>
    <row r="150" s="1" customFormat="1">
      <c r="B150" s="37"/>
      <c r="C150" s="38"/>
      <c r="D150" s="235" t="s">
        <v>155</v>
      </c>
      <c r="E150" s="38"/>
      <c r="F150" s="236" t="s">
        <v>1339</v>
      </c>
      <c r="G150" s="38"/>
      <c r="H150" s="38"/>
      <c r="I150" s="138"/>
      <c r="J150" s="38"/>
      <c r="K150" s="38"/>
      <c r="L150" s="42"/>
      <c r="M150" s="237"/>
      <c r="N150" s="85"/>
      <c r="O150" s="85"/>
      <c r="P150" s="85"/>
      <c r="Q150" s="85"/>
      <c r="R150" s="85"/>
      <c r="S150" s="85"/>
      <c r="T150" s="86"/>
      <c r="AT150" s="16" t="s">
        <v>155</v>
      </c>
      <c r="AU150" s="16" t="s">
        <v>87</v>
      </c>
    </row>
    <row r="151" s="12" customFormat="1">
      <c r="B151" s="238"/>
      <c r="C151" s="239"/>
      <c r="D151" s="235" t="s">
        <v>157</v>
      </c>
      <c r="E151" s="240" t="s">
        <v>1</v>
      </c>
      <c r="F151" s="241" t="s">
        <v>158</v>
      </c>
      <c r="G151" s="239"/>
      <c r="H151" s="240" t="s">
        <v>1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157</v>
      </c>
      <c r="AU151" s="247" t="s">
        <v>87</v>
      </c>
      <c r="AV151" s="12" t="s">
        <v>8</v>
      </c>
      <c r="AW151" s="12" t="s">
        <v>33</v>
      </c>
      <c r="AX151" s="12" t="s">
        <v>78</v>
      </c>
      <c r="AY151" s="247" t="s">
        <v>145</v>
      </c>
    </row>
    <row r="152" s="13" customFormat="1">
      <c r="B152" s="248"/>
      <c r="C152" s="249"/>
      <c r="D152" s="235" t="s">
        <v>157</v>
      </c>
      <c r="E152" s="250" t="s">
        <v>1</v>
      </c>
      <c r="F152" s="251" t="s">
        <v>153</v>
      </c>
      <c r="G152" s="249"/>
      <c r="H152" s="252">
        <v>4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AT152" s="258" t="s">
        <v>157</v>
      </c>
      <c r="AU152" s="258" t="s">
        <v>87</v>
      </c>
      <c r="AV152" s="13" t="s">
        <v>87</v>
      </c>
      <c r="AW152" s="13" t="s">
        <v>33</v>
      </c>
      <c r="AX152" s="13" t="s">
        <v>78</v>
      </c>
      <c r="AY152" s="258" t="s">
        <v>145</v>
      </c>
    </row>
    <row r="153" s="14" customFormat="1">
      <c r="B153" s="259"/>
      <c r="C153" s="260"/>
      <c r="D153" s="235" t="s">
        <v>157</v>
      </c>
      <c r="E153" s="261" t="s">
        <v>1</v>
      </c>
      <c r="F153" s="262" t="s">
        <v>161</v>
      </c>
      <c r="G153" s="260"/>
      <c r="H153" s="263">
        <v>4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AT153" s="269" t="s">
        <v>157</v>
      </c>
      <c r="AU153" s="269" t="s">
        <v>87</v>
      </c>
      <c r="AV153" s="14" t="s">
        <v>153</v>
      </c>
      <c r="AW153" s="14" t="s">
        <v>33</v>
      </c>
      <c r="AX153" s="14" t="s">
        <v>8</v>
      </c>
      <c r="AY153" s="269" t="s">
        <v>145</v>
      </c>
    </row>
    <row r="154" s="11" customFormat="1" ht="25.92" customHeight="1">
      <c r="B154" s="206"/>
      <c r="C154" s="207"/>
      <c r="D154" s="208" t="s">
        <v>77</v>
      </c>
      <c r="E154" s="209" t="s">
        <v>1251</v>
      </c>
      <c r="F154" s="209" t="s">
        <v>1252</v>
      </c>
      <c r="G154" s="207"/>
      <c r="H154" s="207"/>
      <c r="I154" s="210"/>
      <c r="J154" s="211">
        <f>BK154</f>
        <v>0</v>
      </c>
      <c r="K154" s="207"/>
      <c r="L154" s="212"/>
      <c r="M154" s="213"/>
      <c r="N154" s="214"/>
      <c r="O154" s="214"/>
      <c r="P154" s="215">
        <f>SUM(P155:P156)</f>
        <v>0</v>
      </c>
      <c r="Q154" s="214"/>
      <c r="R154" s="215">
        <f>SUM(R155:R156)</f>
        <v>0</v>
      </c>
      <c r="S154" s="214"/>
      <c r="T154" s="216">
        <f>SUM(T155:T156)</f>
        <v>0</v>
      </c>
      <c r="AR154" s="217" t="s">
        <v>153</v>
      </c>
      <c r="AT154" s="218" t="s">
        <v>77</v>
      </c>
      <c r="AU154" s="218" t="s">
        <v>78</v>
      </c>
      <c r="AY154" s="217" t="s">
        <v>145</v>
      </c>
      <c r="BK154" s="219">
        <f>SUM(BK155:BK156)</f>
        <v>0</v>
      </c>
    </row>
    <row r="155" s="1" customFormat="1" ht="16.5" customHeight="1">
      <c r="B155" s="37"/>
      <c r="C155" s="222" t="s">
        <v>221</v>
      </c>
      <c r="D155" s="222" t="s">
        <v>148</v>
      </c>
      <c r="E155" s="223" t="s">
        <v>1258</v>
      </c>
      <c r="F155" s="224" t="s">
        <v>1259</v>
      </c>
      <c r="G155" s="225" t="s">
        <v>1255</v>
      </c>
      <c r="H155" s="226">
        <v>6</v>
      </c>
      <c r="I155" s="227"/>
      <c r="J155" s="228">
        <f>ROUND(I155*H155,0)</f>
        <v>0</v>
      </c>
      <c r="K155" s="224" t="s">
        <v>152</v>
      </c>
      <c r="L155" s="42"/>
      <c r="M155" s="229" t="s">
        <v>1</v>
      </c>
      <c r="N155" s="230" t="s">
        <v>43</v>
      </c>
      <c r="O155" s="85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33" t="s">
        <v>1260</v>
      </c>
      <c r="AT155" s="233" t="s">
        <v>148</v>
      </c>
      <c r="AU155" s="233" t="s">
        <v>8</v>
      </c>
      <c r="AY155" s="16" t="s">
        <v>145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6" t="s">
        <v>8</v>
      </c>
      <c r="BK155" s="234">
        <f>ROUND(I155*H155,0)</f>
        <v>0</v>
      </c>
      <c r="BL155" s="16" t="s">
        <v>1260</v>
      </c>
      <c r="BM155" s="233" t="s">
        <v>1340</v>
      </c>
    </row>
    <row r="156" s="1" customFormat="1">
      <c r="B156" s="37"/>
      <c r="C156" s="38"/>
      <c r="D156" s="235" t="s">
        <v>155</v>
      </c>
      <c r="E156" s="38"/>
      <c r="F156" s="236" t="s">
        <v>1262</v>
      </c>
      <c r="G156" s="38"/>
      <c r="H156" s="38"/>
      <c r="I156" s="138"/>
      <c r="J156" s="38"/>
      <c r="K156" s="38"/>
      <c r="L156" s="42"/>
      <c r="M156" s="237"/>
      <c r="N156" s="85"/>
      <c r="O156" s="85"/>
      <c r="P156" s="85"/>
      <c r="Q156" s="85"/>
      <c r="R156" s="85"/>
      <c r="S156" s="85"/>
      <c r="T156" s="86"/>
      <c r="AT156" s="16" t="s">
        <v>155</v>
      </c>
      <c r="AU156" s="16" t="s">
        <v>8</v>
      </c>
    </row>
    <row r="157" s="11" customFormat="1" ht="25.92" customHeight="1">
      <c r="B157" s="206"/>
      <c r="C157" s="207"/>
      <c r="D157" s="208" t="s">
        <v>77</v>
      </c>
      <c r="E157" s="209" t="s">
        <v>998</v>
      </c>
      <c r="F157" s="209" t="s">
        <v>999</v>
      </c>
      <c r="G157" s="207"/>
      <c r="H157" s="207"/>
      <c r="I157" s="210"/>
      <c r="J157" s="211">
        <f>BK157</f>
        <v>0</v>
      </c>
      <c r="K157" s="207"/>
      <c r="L157" s="212"/>
      <c r="M157" s="213"/>
      <c r="N157" s="214"/>
      <c r="O157" s="214"/>
      <c r="P157" s="215">
        <f>SUM(P158:P167)</f>
        <v>0</v>
      </c>
      <c r="Q157" s="214"/>
      <c r="R157" s="215">
        <f>SUM(R158:R167)</f>
        <v>0</v>
      </c>
      <c r="S157" s="214"/>
      <c r="T157" s="216">
        <f>SUM(T158:T167)</f>
        <v>0</v>
      </c>
      <c r="AR157" s="217" t="s">
        <v>153</v>
      </c>
      <c r="AT157" s="218" t="s">
        <v>77</v>
      </c>
      <c r="AU157" s="218" t="s">
        <v>78</v>
      </c>
      <c r="AY157" s="217" t="s">
        <v>145</v>
      </c>
      <c r="BK157" s="219">
        <f>SUM(BK158:BK167)</f>
        <v>0</v>
      </c>
    </row>
    <row r="158" s="1" customFormat="1" ht="24" customHeight="1">
      <c r="B158" s="37"/>
      <c r="C158" s="222" t="s">
        <v>228</v>
      </c>
      <c r="D158" s="222" t="s">
        <v>148</v>
      </c>
      <c r="E158" s="223" t="s">
        <v>1001</v>
      </c>
      <c r="F158" s="224" t="s">
        <v>1002</v>
      </c>
      <c r="G158" s="225" t="s">
        <v>1</v>
      </c>
      <c r="H158" s="226">
        <v>0</v>
      </c>
      <c r="I158" s="227"/>
      <c r="J158" s="228">
        <f>ROUND(I158*H158,0)</f>
        <v>0</v>
      </c>
      <c r="K158" s="224" t="s">
        <v>1</v>
      </c>
      <c r="L158" s="42"/>
      <c r="M158" s="229" t="s">
        <v>1</v>
      </c>
      <c r="N158" s="230" t="s">
        <v>43</v>
      </c>
      <c r="O158" s="85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AR158" s="233" t="s">
        <v>1003</v>
      </c>
      <c r="AT158" s="233" t="s">
        <v>148</v>
      </c>
      <c r="AU158" s="233" t="s">
        <v>8</v>
      </c>
      <c r="AY158" s="16" t="s">
        <v>145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6" t="s">
        <v>8</v>
      </c>
      <c r="BK158" s="234">
        <f>ROUND(I158*H158,0)</f>
        <v>0</v>
      </c>
      <c r="BL158" s="16" t="s">
        <v>1003</v>
      </c>
      <c r="BM158" s="233" t="s">
        <v>1341</v>
      </c>
    </row>
    <row r="159" s="1" customFormat="1">
      <c r="B159" s="37"/>
      <c r="C159" s="38"/>
      <c r="D159" s="235" t="s">
        <v>155</v>
      </c>
      <c r="E159" s="38"/>
      <c r="F159" s="236" t="s">
        <v>1002</v>
      </c>
      <c r="G159" s="38"/>
      <c r="H159" s="38"/>
      <c r="I159" s="138"/>
      <c r="J159" s="38"/>
      <c r="K159" s="38"/>
      <c r="L159" s="42"/>
      <c r="M159" s="237"/>
      <c r="N159" s="85"/>
      <c r="O159" s="85"/>
      <c r="P159" s="85"/>
      <c r="Q159" s="85"/>
      <c r="R159" s="85"/>
      <c r="S159" s="85"/>
      <c r="T159" s="86"/>
      <c r="AT159" s="16" t="s">
        <v>155</v>
      </c>
      <c r="AU159" s="16" t="s">
        <v>8</v>
      </c>
    </row>
    <row r="160" s="1" customFormat="1" ht="36" customHeight="1">
      <c r="B160" s="37"/>
      <c r="C160" s="222" t="s">
        <v>233</v>
      </c>
      <c r="D160" s="222" t="s">
        <v>148</v>
      </c>
      <c r="E160" s="223" t="s">
        <v>1006</v>
      </c>
      <c r="F160" s="224" t="s">
        <v>1007</v>
      </c>
      <c r="G160" s="225" t="s">
        <v>1</v>
      </c>
      <c r="H160" s="226">
        <v>0</v>
      </c>
      <c r="I160" s="227"/>
      <c r="J160" s="228">
        <f>ROUND(I160*H160,0)</f>
        <v>0</v>
      </c>
      <c r="K160" s="224" t="s">
        <v>1</v>
      </c>
      <c r="L160" s="42"/>
      <c r="M160" s="229" t="s">
        <v>1</v>
      </c>
      <c r="N160" s="230" t="s">
        <v>43</v>
      </c>
      <c r="O160" s="85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33" t="s">
        <v>1003</v>
      </c>
      <c r="AT160" s="233" t="s">
        <v>148</v>
      </c>
      <c r="AU160" s="233" t="s">
        <v>8</v>
      </c>
      <c r="AY160" s="16" t="s">
        <v>145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6" t="s">
        <v>8</v>
      </c>
      <c r="BK160" s="234">
        <f>ROUND(I160*H160,0)</f>
        <v>0</v>
      </c>
      <c r="BL160" s="16" t="s">
        <v>1003</v>
      </c>
      <c r="BM160" s="233" t="s">
        <v>1342</v>
      </c>
    </row>
    <row r="161" s="1" customFormat="1">
      <c r="B161" s="37"/>
      <c r="C161" s="38"/>
      <c r="D161" s="235" t="s">
        <v>155</v>
      </c>
      <c r="E161" s="38"/>
      <c r="F161" s="236" t="s">
        <v>1009</v>
      </c>
      <c r="G161" s="38"/>
      <c r="H161" s="38"/>
      <c r="I161" s="138"/>
      <c r="J161" s="38"/>
      <c r="K161" s="38"/>
      <c r="L161" s="42"/>
      <c r="M161" s="237"/>
      <c r="N161" s="85"/>
      <c r="O161" s="85"/>
      <c r="P161" s="85"/>
      <c r="Q161" s="85"/>
      <c r="R161" s="85"/>
      <c r="S161" s="85"/>
      <c r="T161" s="86"/>
      <c r="AT161" s="16" t="s">
        <v>155</v>
      </c>
      <c r="AU161" s="16" t="s">
        <v>8</v>
      </c>
    </row>
    <row r="162" s="1" customFormat="1" ht="48" customHeight="1">
      <c r="B162" s="37"/>
      <c r="C162" s="222" t="s">
        <v>238</v>
      </c>
      <c r="D162" s="222" t="s">
        <v>148</v>
      </c>
      <c r="E162" s="223" t="s">
        <v>1011</v>
      </c>
      <c r="F162" s="224" t="s">
        <v>1012</v>
      </c>
      <c r="G162" s="225" t="s">
        <v>1</v>
      </c>
      <c r="H162" s="226">
        <v>0</v>
      </c>
      <c r="I162" s="227"/>
      <c r="J162" s="228">
        <f>ROUND(I162*H162,0)</f>
        <v>0</v>
      </c>
      <c r="K162" s="224" t="s">
        <v>1</v>
      </c>
      <c r="L162" s="42"/>
      <c r="M162" s="229" t="s">
        <v>1</v>
      </c>
      <c r="N162" s="230" t="s">
        <v>43</v>
      </c>
      <c r="O162" s="85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AR162" s="233" t="s">
        <v>1003</v>
      </c>
      <c r="AT162" s="233" t="s">
        <v>148</v>
      </c>
      <c r="AU162" s="233" t="s">
        <v>8</v>
      </c>
      <c r="AY162" s="16" t="s">
        <v>145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6" t="s">
        <v>8</v>
      </c>
      <c r="BK162" s="234">
        <f>ROUND(I162*H162,0)</f>
        <v>0</v>
      </c>
      <c r="BL162" s="16" t="s">
        <v>1003</v>
      </c>
      <c r="BM162" s="233" t="s">
        <v>1343</v>
      </c>
    </row>
    <row r="163" s="1" customFormat="1">
      <c r="B163" s="37"/>
      <c r="C163" s="38"/>
      <c r="D163" s="235" t="s">
        <v>155</v>
      </c>
      <c r="E163" s="38"/>
      <c r="F163" s="236" t="s">
        <v>1012</v>
      </c>
      <c r="G163" s="38"/>
      <c r="H163" s="38"/>
      <c r="I163" s="138"/>
      <c r="J163" s="38"/>
      <c r="K163" s="38"/>
      <c r="L163" s="42"/>
      <c r="M163" s="237"/>
      <c r="N163" s="85"/>
      <c r="O163" s="85"/>
      <c r="P163" s="85"/>
      <c r="Q163" s="85"/>
      <c r="R163" s="85"/>
      <c r="S163" s="85"/>
      <c r="T163" s="86"/>
      <c r="AT163" s="16" t="s">
        <v>155</v>
      </c>
      <c r="AU163" s="16" t="s">
        <v>8</v>
      </c>
    </row>
    <row r="164" s="1" customFormat="1" ht="36" customHeight="1">
      <c r="B164" s="37"/>
      <c r="C164" s="222" t="s">
        <v>243</v>
      </c>
      <c r="D164" s="222" t="s">
        <v>148</v>
      </c>
      <c r="E164" s="223" t="s">
        <v>1015</v>
      </c>
      <c r="F164" s="224" t="s">
        <v>1016</v>
      </c>
      <c r="G164" s="225" t="s">
        <v>1</v>
      </c>
      <c r="H164" s="226">
        <v>0</v>
      </c>
      <c r="I164" s="227"/>
      <c r="J164" s="228">
        <f>ROUND(I164*H164,0)</f>
        <v>0</v>
      </c>
      <c r="K164" s="224" t="s">
        <v>1</v>
      </c>
      <c r="L164" s="42"/>
      <c r="M164" s="229" t="s">
        <v>1</v>
      </c>
      <c r="N164" s="230" t="s">
        <v>43</v>
      </c>
      <c r="O164" s="85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AR164" s="233" t="s">
        <v>1003</v>
      </c>
      <c r="AT164" s="233" t="s">
        <v>148</v>
      </c>
      <c r="AU164" s="233" t="s">
        <v>8</v>
      </c>
      <c r="AY164" s="16" t="s">
        <v>145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6" t="s">
        <v>8</v>
      </c>
      <c r="BK164" s="234">
        <f>ROUND(I164*H164,0)</f>
        <v>0</v>
      </c>
      <c r="BL164" s="16" t="s">
        <v>1003</v>
      </c>
      <c r="BM164" s="233" t="s">
        <v>1344</v>
      </c>
    </row>
    <row r="165" s="1" customFormat="1">
      <c r="B165" s="37"/>
      <c r="C165" s="38"/>
      <c r="D165" s="235" t="s">
        <v>155</v>
      </c>
      <c r="E165" s="38"/>
      <c r="F165" s="236" t="s">
        <v>1018</v>
      </c>
      <c r="G165" s="38"/>
      <c r="H165" s="38"/>
      <c r="I165" s="138"/>
      <c r="J165" s="38"/>
      <c r="K165" s="38"/>
      <c r="L165" s="42"/>
      <c r="M165" s="237"/>
      <c r="N165" s="85"/>
      <c r="O165" s="85"/>
      <c r="P165" s="85"/>
      <c r="Q165" s="85"/>
      <c r="R165" s="85"/>
      <c r="S165" s="85"/>
      <c r="T165" s="86"/>
      <c r="AT165" s="16" t="s">
        <v>155</v>
      </c>
      <c r="AU165" s="16" t="s">
        <v>8</v>
      </c>
    </row>
    <row r="166" s="1" customFormat="1" ht="60" customHeight="1">
      <c r="B166" s="37"/>
      <c r="C166" s="222" t="s">
        <v>9</v>
      </c>
      <c r="D166" s="222" t="s">
        <v>148</v>
      </c>
      <c r="E166" s="223" t="s">
        <v>1020</v>
      </c>
      <c r="F166" s="224" t="s">
        <v>1021</v>
      </c>
      <c r="G166" s="225" t="s">
        <v>1</v>
      </c>
      <c r="H166" s="226">
        <v>0</v>
      </c>
      <c r="I166" s="227"/>
      <c r="J166" s="228">
        <f>ROUND(I166*H166,0)</f>
        <v>0</v>
      </c>
      <c r="K166" s="224" t="s">
        <v>1</v>
      </c>
      <c r="L166" s="42"/>
      <c r="M166" s="229" t="s">
        <v>1</v>
      </c>
      <c r="N166" s="230" t="s">
        <v>43</v>
      </c>
      <c r="O166" s="85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33" t="s">
        <v>1003</v>
      </c>
      <c r="AT166" s="233" t="s">
        <v>148</v>
      </c>
      <c r="AU166" s="233" t="s">
        <v>8</v>
      </c>
      <c r="AY166" s="16" t="s">
        <v>145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6" t="s">
        <v>8</v>
      </c>
      <c r="BK166" s="234">
        <f>ROUND(I166*H166,0)</f>
        <v>0</v>
      </c>
      <c r="BL166" s="16" t="s">
        <v>1003</v>
      </c>
      <c r="BM166" s="233" t="s">
        <v>1345</v>
      </c>
    </row>
    <row r="167" s="1" customFormat="1">
      <c r="B167" s="37"/>
      <c r="C167" s="38"/>
      <c r="D167" s="235" t="s">
        <v>155</v>
      </c>
      <c r="E167" s="38"/>
      <c r="F167" s="236" t="s">
        <v>1023</v>
      </c>
      <c r="G167" s="38"/>
      <c r="H167" s="38"/>
      <c r="I167" s="138"/>
      <c r="J167" s="38"/>
      <c r="K167" s="38"/>
      <c r="L167" s="42"/>
      <c r="M167" s="281"/>
      <c r="N167" s="282"/>
      <c r="O167" s="282"/>
      <c r="P167" s="282"/>
      <c r="Q167" s="282"/>
      <c r="R167" s="282"/>
      <c r="S167" s="282"/>
      <c r="T167" s="283"/>
      <c r="AT167" s="16" t="s">
        <v>155</v>
      </c>
      <c r="AU167" s="16" t="s">
        <v>8</v>
      </c>
    </row>
    <row r="168" s="1" customFormat="1" ht="6.96" customHeight="1">
      <c r="B168" s="60"/>
      <c r="C168" s="61"/>
      <c r="D168" s="61"/>
      <c r="E168" s="61"/>
      <c r="F168" s="61"/>
      <c r="G168" s="61"/>
      <c r="H168" s="61"/>
      <c r="I168" s="172"/>
      <c r="J168" s="61"/>
      <c r="K168" s="61"/>
      <c r="L168" s="42"/>
    </row>
  </sheetData>
  <sheetProtection sheet="1" autoFilter="0" formatColumns="0" formatRows="0" objects="1" scenarios="1" spinCount="100000" saltValue="pcJLhyO38CiIaBSVYT7tSlyZNaNgWISvUunzmgoUW/uCH1BlTAMrWye9sKVfUiJCd3DnATgW4tiTFti9geA5tg==" hashValue="7lt3SKs6qydI31Rme7iRGvDme/UCzFCnelKEPKJtBZiwtgZ4bDzEnSatab339urbbWv8NzgQwhGqgjvA54cpuA==" algorithmName="SHA-512" password="CC35"/>
  <autoFilter ref="C120:K16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99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87</v>
      </c>
    </row>
    <row r="4" ht="24.96" customHeight="1">
      <c r="B4" s="19"/>
      <c r="D4" s="134" t="s">
        <v>103</v>
      </c>
      <c r="L4" s="19"/>
      <c r="M4" s="135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17</v>
      </c>
      <c r="L6" s="19"/>
    </row>
    <row r="7" ht="16.5" customHeight="1">
      <c r="B7" s="19"/>
      <c r="E7" s="137" t="str">
        <f>'Rekapitulace stavby'!K6</f>
        <v>Rozvoj a posílení aktivit komunitního centra Unitaria – Hašplův sál (E.3.a), Karlova 8, Anenská 5, Praha 1</v>
      </c>
      <c r="F7" s="136"/>
      <c r="G7" s="136"/>
      <c r="H7" s="136"/>
      <c r="L7" s="19"/>
    </row>
    <row r="8" s="1" customFormat="1" ht="12" customHeight="1">
      <c r="B8" s="42"/>
      <c r="D8" s="136" t="s">
        <v>104</v>
      </c>
      <c r="I8" s="138"/>
      <c r="L8" s="42"/>
    </row>
    <row r="9" s="1" customFormat="1" ht="36.96" customHeight="1">
      <c r="B9" s="42"/>
      <c r="E9" s="139" t="s">
        <v>1346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19</v>
      </c>
      <c r="F11" s="140" t="s">
        <v>1</v>
      </c>
      <c r="I11" s="141" t="s">
        <v>20</v>
      </c>
      <c r="J11" s="140" t="s">
        <v>1</v>
      </c>
      <c r="L11" s="42"/>
    </row>
    <row r="12" s="1" customFormat="1" ht="12" customHeight="1">
      <c r="B12" s="42"/>
      <c r="D12" s="136" t="s">
        <v>21</v>
      </c>
      <c r="F12" s="140" t="s">
        <v>22</v>
      </c>
      <c r="I12" s="141" t="s">
        <v>23</v>
      </c>
      <c r="J12" s="142" t="str">
        <f>'Rekapitulace stavby'!AN8</f>
        <v>5.4.2019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25</v>
      </c>
      <c r="I14" s="141" t="s">
        <v>26</v>
      </c>
      <c r="J14" s="140" t="s">
        <v>1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29</v>
      </c>
      <c r="I17" s="14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31</v>
      </c>
      <c r="I20" s="141" t="s">
        <v>26</v>
      </c>
      <c r="J20" s="140" t="s">
        <v>1</v>
      </c>
      <c r="L20" s="42"/>
    </row>
    <row r="21" s="1" customFormat="1" ht="18" customHeight="1">
      <c r="B21" s="42"/>
      <c r="E21" s="140" t="s">
        <v>32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1" t="s">
        <v>26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36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ROUND(J125, 0)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ROUND((SUM(BE125:BE274)),  0)</f>
        <v>0</v>
      </c>
      <c r="I33" s="153">
        <v>0.20999999999999999</v>
      </c>
      <c r="J33" s="152">
        <f>ROUND(((SUM(BE125:BE274))*I33),  0)</f>
        <v>0</v>
      </c>
      <c r="L33" s="42"/>
    </row>
    <row r="34" s="1" customFormat="1" ht="14.4" customHeight="1">
      <c r="B34" s="42"/>
      <c r="E34" s="136" t="s">
        <v>44</v>
      </c>
      <c r="F34" s="152">
        <f>ROUND((SUM(BF125:BF274)),  0)</f>
        <v>0</v>
      </c>
      <c r="I34" s="153">
        <v>0.14999999999999999</v>
      </c>
      <c r="J34" s="152">
        <f>ROUND(((SUM(BF125:BF274))*I34),  0)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ROUND((SUM(BG125:BG274)),  0)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ROUND((SUM(BH125:BH274)),  0)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ROUND((SUM(BI125:BI274)),  0)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106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17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Rozvoj a posílení aktivit komunitního centra Unitaria – Hašplův sál (E.3.a), Karlova 8, Anenská 5, Praha 1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104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005 - Elektroinstalace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21</v>
      </c>
      <c r="D89" s="38"/>
      <c r="E89" s="38"/>
      <c r="F89" s="26" t="str">
        <f>F12</f>
        <v>Praha 1</v>
      </c>
      <c r="G89" s="38"/>
      <c r="H89" s="38"/>
      <c r="I89" s="141" t="s">
        <v>23</v>
      </c>
      <c r="J89" s="73" t="str">
        <f>IF(J12="","",J12)</f>
        <v>5.4.2019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25</v>
      </c>
      <c r="D91" s="38"/>
      <c r="E91" s="38"/>
      <c r="F91" s="26" t="str">
        <f>E15</f>
        <v>Náboženská Společnost Českých Unitářů</v>
      </c>
      <c r="G91" s="38"/>
      <c r="H91" s="38"/>
      <c r="I91" s="141" t="s">
        <v>31</v>
      </c>
      <c r="J91" s="35" t="str">
        <f>E21</f>
        <v>MCA atelier s.r.o.</v>
      </c>
      <c r="K91" s="38"/>
      <c r="L91" s="42"/>
    </row>
    <row r="92" s="1" customFormat="1" ht="15.15" customHeight="1">
      <c r="B92" s="37"/>
      <c r="C92" s="31" t="s">
        <v>29</v>
      </c>
      <c r="D92" s="38"/>
      <c r="E92" s="38"/>
      <c r="F92" s="26" t="str">
        <f>IF(E18="","",E18)</f>
        <v>Vyplň údaj</v>
      </c>
      <c r="G92" s="38"/>
      <c r="H92" s="38"/>
      <c r="I92" s="141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107</v>
      </c>
      <c r="D94" s="178"/>
      <c r="E94" s="178"/>
      <c r="F94" s="178"/>
      <c r="G94" s="178"/>
      <c r="H94" s="178"/>
      <c r="I94" s="179"/>
      <c r="J94" s="180" t="s">
        <v>108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109</v>
      </c>
      <c r="D96" s="38"/>
      <c r="E96" s="38"/>
      <c r="F96" s="38"/>
      <c r="G96" s="38"/>
      <c r="H96" s="38"/>
      <c r="I96" s="138"/>
      <c r="J96" s="104">
        <f>J125</f>
        <v>0</v>
      </c>
      <c r="K96" s="38"/>
      <c r="L96" s="42"/>
      <c r="AU96" s="16" t="s">
        <v>110</v>
      </c>
    </row>
    <row r="97" s="8" customFormat="1" ht="24.96" customHeight="1">
      <c r="B97" s="182"/>
      <c r="C97" s="183"/>
      <c r="D97" s="184" t="s">
        <v>117</v>
      </c>
      <c r="E97" s="185"/>
      <c r="F97" s="185"/>
      <c r="G97" s="185"/>
      <c r="H97" s="185"/>
      <c r="I97" s="186"/>
      <c r="J97" s="187">
        <f>J126</f>
        <v>0</v>
      </c>
      <c r="K97" s="183"/>
      <c r="L97" s="188"/>
    </row>
    <row r="98" s="9" customFormat="1" ht="19.92" customHeight="1">
      <c r="B98" s="189"/>
      <c r="C98" s="190"/>
      <c r="D98" s="191" t="s">
        <v>1347</v>
      </c>
      <c r="E98" s="192"/>
      <c r="F98" s="192"/>
      <c r="G98" s="192"/>
      <c r="H98" s="192"/>
      <c r="I98" s="193"/>
      <c r="J98" s="194">
        <f>J127</f>
        <v>0</v>
      </c>
      <c r="K98" s="190"/>
      <c r="L98" s="195"/>
    </row>
    <row r="99" s="9" customFormat="1" ht="14.88" customHeight="1">
      <c r="B99" s="189"/>
      <c r="C99" s="190"/>
      <c r="D99" s="191" t="s">
        <v>1348</v>
      </c>
      <c r="E99" s="192"/>
      <c r="F99" s="192"/>
      <c r="G99" s="192"/>
      <c r="H99" s="192"/>
      <c r="I99" s="193"/>
      <c r="J99" s="194">
        <f>J128</f>
        <v>0</v>
      </c>
      <c r="K99" s="190"/>
      <c r="L99" s="195"/>
    </row>
    <row r="100" s="9" customFormat="1" ht="14.88" customHeight="1">
      <c r="B100" s="189"/>
      <c r="C100" s="190"/>
      <c r="D100" s="191" t="s">
        <v>1349</v>
      </c>
      <c r="E100" s="192"/>
      <c r="F100" s="192"/>
      <c r="G100" s="192"/>
      <c r="H100" s="192"/>
      <c r="I100" s="193"/>
      <c r="J100" s="194">
        <f>J169</f>
        <v>0</v>
      </c>
      <c r="K100" s="190"/>
      <c r="L100" s="195"/>
    </row>
    <row r="101" s="9" customFormat="1" ht="14.88" customHeight="1">
      <c r="B101" s="189"/>
      <c r="C101" s="190"/>
      <c r="D101" s="191" t="s">
        <v>1350</v>
      </c>
      <c r="E101" s="192"/>
      <c r="F101" s="192"/>
      <c r="G101" s="192"/>
      <c r="H101" s="192"/>
      <c r="I101" s="193"/>
      <c r="J101" s="194">
        <f>J188</f>
        <v>0</v>
      </c>
      <c r="K101" s="190"/>
      <c r="L101" s="195"/>
    </row>
    <row r="102" s="9" customFormat="1" ht="14.88" customHeight="1">
      <c r="B102" s="189"/>
      <c r="C102" s="190"/>
      <c r="D102" s="191" t="s">
        <v>1351</v>
      </c>
      <c r="E102" s="192"/>
      <c r="F102" s="192"/>
      <c r="G102" s="192"/>
      <c r="H102" s="192"/>
      <c r="I102" s="193"/>
      <c r="J102" s="194">
        <f>J197</f>
        <v>0</v>
      </c>
      <c r="K102" s="190"/>
      <c r="L102" s="195"/>
    </row>
    <row r="103" s="9" customFormat="1" ht="14.88" customHeight="1">
      <c r="B103" s="189"/>
      <c r="C103" s="190"/>
      <c r="D103" s="191" t="s">
        <v>1352</v>
      </c>
      <c r="E103" s="192"/>
      <c r="F103" s="192"/>
      <c r="G103" s="192"/>
      <c r="H103" s="192"/>
      <c r="I103" s="193"/>
      <c r="J103" s="194">
        <f>J224</f>
        <v>0</v>
      </c>
      <c r="K103" s="190"/>
      <c r="L103" s="195"/>
    </row>
    <row r="104" s="9" customFormat="1" ht="14.88" customHeight="1">
      <c r="B104" s="189"/>
      <c r="C104" s="190"/>
      <c r="D104" s="191" t="s">
        <v>1353</v>
      </c>
      <c r="E104" s="192"/>
      <c r="F104" s="192"/>
      <c r="G104" s="192"/>
      <c r="H104" s="192"/>
      <c r="I104" s="193"/>
      <c r="J104" s="194">
        <f>J247</f>
        <v>0</v>
      </c>
      <c r="K104" s="190"/>
      <c r="L104" s="195"/>
    </row>
    <row r="105" s="8" customFormat="1" ht="24.96" customHeight="1">
      <c r="B105" s="182"/>
      <c r="C105" s="183"/>
      <c r="D105" s="184" t="s">
        <v>129</v>
      </c>
      <c r="E105" s="185"/>
      <c r="F105" s="185"/>
      <c r="G105" s="185"/>
      <c r="H105" s="185"/>
      <c r="I105" s="186"/>
      <c r="J105" s="187">
        <f>J264</f>
        <v>0</v>
      </c>
      <c r="K105" s="183"/>
      <c r="L105" s="188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72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75"/>
      <c r="J111" s="63"/>
      <c r="K111" s="63"/>
      <c r="L111" s="42"/>
    </row>
    <row r="112" s="1" customFormat="1" ht="24.96" customHeight="1">
      <c r="B112" s="37"/>
      <c r="C112" s="22" t="s">
        <v>130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2" customHeight="1">
      <c r="B114" s="37"/>
      <c r="C114" s="31" t="s">
        <v>17</v>
      </c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6.5" customHeight="1">
      <c r="B115" s="37"/>
      <c r="C115" s="38"/>
      <c r="D115" s="38"/>
      <c r="E115" s="176" t="str">
        <f>E7</f>
        <v>Rozvoj a posílení aktivit komunitního centra Unitaria – Hašplův sál (E.3.a), Karlova 8, Anenská 5, Praha 1</v>
      </c>
      <c r="F115" s="31"/>
      <c r="G115" s="31"/>
      <c r="H115" s="31"/>
      <c r="I115" s="138"/>
      <c r="J115" s="38"/>
      <c r="K115" s="38"/>
      <c r="L115" s="42"/>
    </row>
    <row r="116" s="1" customFormat="1" ht="12" customHeight="1">
      <c r="B116" s="37"/>
      <c r="C116" s="31" t="s">
        <v>104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E9</f>
        <v>005 - Elektroinstalace</v>
      </c>
      <c r="F117" s="38"/>
      <c r="G117" s="38"/>
      <c r="H117" s="38"/>
      <c r="I117" s="13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2" customHeight="1">
      <c r="B119" s="37"/>
      <c r="C119" s="31" t="s">
        <v>21</v>
      </c>
      <c r="D119" s="38"/>
      <c r="E119" s="38"/>
      <c r="F119" s="26" t="str">
        <f>F12</f>
        <v>Praha 1</v>
      </c>
      <c r="G119" s="38"/>
      <c r="H119" s="38"/>
      <c r="I119" s="141" t="s">
        <v>23</v>
      </c>
      <c r="J119" s="73" t="str">
        <f>IF(J12="","",J12)</f>
        <v>5.4.2019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15.15" customHeight="1">
      <c r="B121" s="37"/>
      <c r="C121" s="31" t="s">
        <v>25</v>
      </c>
      <c r="D121" s="38"/>
      <c r="E121" s="38"/>
      <c r="F121" s="26" t="str">
        <f>E15</f>
        <v>Náboženská Společnost Českých Unitářů</v>
      </c>
      <c r="G121" s="38"/>
      <c r="H121" s="38"/>
      <c r="I121" s="141" t="s">
        <v>31</v>
      </c>
      <c r="J121" s="35" t="str">
        <f>E21</f>
        <v>MCA atelier s.r.o.</v>
      </c>
      <c r="K121" s="38"/>
      <c r="L121" s="42"/>
    </row>
    <row r="122" s="1" customFormat="1" ht="15.15" customHeight="1">
      <c r="B122" s="37"/>
      <c r="C122" s="31" t="s">
        <v>29</v>
      </c>
      <c r="D122" s="38"/>
      <c r="E122" s="38"/>
      <c r="F122" s="26" t="str">
        <f>IF(E18="","",E18)</f>
        <v>Vyplň údaj</v>
      </c>
      <c r="G122" s="38"/>
      <c r="H122" s="38"/>
      <c r="I122" s="141" t="s">
        <v>34</v>
      </c>
      <c r="J122" s="35" t="str">
        <f>E24</f>
        <v xml:space="preserve"> 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42"/>
    </row>
    <row r="124" s="10" customFormat="1" ht="29.28" customHeight="1">
      <c r="B124" s="196"/>
      <c r="C124" s="197" t="s">
        <v>131</v>
      </c>
      <c r="D124" s="198" t="s">
        <v>63</v>
      </c>
      <c r="E124" s="198" t="s">
        <v>59</v>
      </c>
      <c r="F124" s="198" t="s">
        <v>60</v>
      </c>
      <c r="G124" s="198" t="s">
        <v>132</v>
      </c>
      <c r="H124" s="198" t="s">
        <v>133</v>
      </c>
      <c r="I124" s="199" t="s">
        <v>134</v>
      </c>
      <c r="J124" s="198" t="s">
        <v>108</v>
      </c>
      <c r="K124" s="200" t="s">
        <v>135</v>
      </c>
      <c r="L124" s="201"/>
      <c r="M124" s="94" t="s">
        <v>1</v>
      </c>
      <c r="N124" s="95" t="s">
        <v>42</v>
      </c>
      <c r="O124" s="95" t="s">
        <v>136</v>
      </c>
      <c r="P124" s="95" t="s">
        <v>137</v>
      </c>
      <c r="Q124" s="95" t="s">
        <v>138</v>
      </c>
      <c r="R124" s="95" t="s">
        <v>139</v>
      </c>
      <c r="S124" s="95" t="s">
        <v>140</v>
      </c>
      <c r="T124" s="96" t="s">
        <v>141</v>
      </c>
    </row>
    <row r="125" s="1" customFormat="1" ht="22.8" customHeight="1">
      <c r="B125" s="37"/>
      <c r="C125" s="101" t="s">
        <v>142</v>
      </c>
      <c r="D125" s="38"/>
      <c r="E125" s="38"/>
      <c r="F125" s="38"/>
      <c r="G125" s="38"/>
      <c r="H125" s="38"/>
      <c r="I125" s="138"/>
      <c r="J125" s="202">
        <f>BK125</f>
        <v>0</v>
      </c>
      <c r="K125" s="38"/>
      <c r="L125" s="42"/>
      <c r="M125" s="97"/>
      <c r="N125" s="98"/>
      <c r="O125" s="98"/>
      <c r="P125" s="203">
        <f>P126+P264</f>
        <v>0</v>
      </c>
      <c r="Q125" s="98"/>
      <c r="R125" s="203">
        <f>R126+R264</f>
        <v>0</v>
      </c>
      <c r="S125" s="98"/>
      <c r="T125" s="204">
        <f>T126+T264</f>
        <v>0</v>
      </c>
      <c r="AT125" s="16" t="s">
        <v>77</v>
      </c>
      <c r="AU125" s="16" t="s">
        <v>110</v>
      </c>
      <c r="BK125" s="205">
        <f>BK126+BK264</f>
        <v>0</v>
      </c>
    </row>
    <row r="126" s="11" customFormat="1" ht="25.92" customHeight="1">
      <c r="B126" s="206"/>
      <c r="C126" s="207"/>
      <c r="D126" s="208" t="s">
        <v>77</v>
      </c>
      <c r="E126" s="209" t="s">
        <v>600</v>
      </c>
      <c r="F126" s="209" t="s">
        <v>601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P127</f>
        <v>0</v>
      </c>
      <c r="Q126" s="214"/>
      <c r="R126" s="215">
        <f>R127</f>
        <v>0</v>
      </c>
      <c r="S126" s="214"/>
      <c r="T126" s="216">
        <f>T127</f>
        <v>0</v>
      </c>
      <c r="AR126" s="217" t="s">
        <v>87</v>
      </c>
      <c r="AT126" s="218" t="s">
        <v>77</v>
      </c>
      <c r="AU126" s="218" t="s">
        <v>78</v>
      </c>
      <c r="AY126" s="217" t="s">
        <v>145</v>
      </c>
      <c r="BK126" s="219">
        <f>BK127</f>
        <v>0</v>
      </c>
    </row>
    <row r="127" s="11" customFormat="1" ht="22.8" customHeight="1">
      <c r="B127" s="206"/>
      <c r="C127" s="207"/>
      <c r="D127" s="208" t="s">
        <v>77</v>
      </c>
      <c r="E127" s="220" t="s">
        <v>1354</v>
      </c>
      <c r="F127" s="220" t="s">
        <v>1355</v>
      </c>
      <c r="G127" s="207"/>
      <c r="H127" s="207"/>
      <c r="I127" s="210"/>
      <c r="J127" s="221">
        <f>BK127</f>
        <v>0</v>
      </c>
      <c r="K127" s="207"/>
      <c r="L127" s="212"/>
      <c r="M127" s="213"/>
      <c r="N127" s="214"/>
      <c r="O127" s="214"/>
      <c r="P127" s="215">
        <f>P128+P169+P188+P197+P224+P247</f>
        <v>0</v>
      </c>
      <c r="Q127" s="214"/>
      <c r="R127" s="215">
        <f>R128+R169+R188+R197+R224+R247</f>
        <v>0</v>
      </c>
      <c r="S127" s="214"/>
      <c r="T127" s="216">
        <f>T128+T169+T188+T197+T224+T247</f>
        <v>0</v>
      </c>
      <c r="AR127" s="217" t="s">
        <v>87</v>
      </c>
      <c r="AT127" s="218" t="s">
        <v>77</v>
      </c>
      <c r="AU127" s="218" t="s">
        <v>8</v>
      </c>
      <c r="AY127" s="217" t="s">
        <v>145</v>
      </c>
      <c r="BK127" s="219">
        <f>BK128+BK169+BK188+BK197+BK224+BK247</f>
        <v>0</v>
      </c>
    </row>
    <row r="128" s="11" customFormat="1" ht="20.88" customHeight="1">
      <c r="B128" s="206"/>
      <c r="C128" s="207"/>
      <c r="D128" s="208" t="s">
        <v>77</v>
      </c>
      <c r="E128" s="220" t="s">
        <v>1272</v>
      </c>
      <c r="F128" s="220" t="s">
        <v>1356</v>
      </c>
      <c r="G128" s="207"/>
      <c r="H128" s="207"/>
      <c r="I128" s="210"/>
      <c r="J128" s="221">
        <f>BK128</f>
        <v>0</v>
      </c>
      <c r="K128" s="207"/>
      <c r="L128" s="212"/>
      <c r="M128" s="213"/>
      <c r="N128" s="214"/>
      <c r="O128" s="214"/>
      <c r="P128" s="215">
        <f>SUM(P129:P168)</f>
        <v>0</v>
      </c>
      <c r="Q128" s="214"/>
      <c r="R128" s="215">
        <f>SUM(R129:R168)</f>
        <v>0</v>
      </c>
      <c r="S128" s="214"/>
      <c r="T128" s="216">
        <f>SUM(T129:T168)</f>
        <v>0</v>
      </c>
      <c r="AR128" s="217" t="s">
        <v>8</v>
      </c>
      <c r="AT128" s="218" t="s">
        <v>77</v>
      </c>
      <c r="AU128" s="218" t="s">
        <v>87</v>
      </c>
      <c r="AY128" s="217" t="s">
        <v>145</v>
      </c>
      <c r="BK128" s="219">
        <f>SUM(BK129:BK168)</f>
        <v>0</v>
      </c>
    </row>
    <row r="129" s="1" customFormat="1" ht="16.5" customHeight="1">
      <c r="B129" s="37"/>
      <c r="C129" s="222" t="s">
        <v>8</v>
      </c>
      <c r="D129" s="222" t="s">
        <v>148</v>
      </c>
      <c r="E129" s="223" t="s">
        <v>1357</v>
      </c>
      <c r="F129" s="224" t="s">
        <v>1358</v>
      </c>
      <c r="G129" s="225" t="s">
        <v>1115</v>
      </c>
      <c r="H129" s="226">
        <v>2</v>
      </c>
      <c r="I129" s="227"/>
      <c r="J129" s="228">
        <f>ROUND(I129*H129,0)</f>
        <v>0</v>
      </c>
      <c r="K129" s="224" t="s">
        <v>1</v>
      </c>
      <c r="L129" s="42"/>
      <c r="M129" s="229" t="s">
        <v>1</v>
      </c>
      <c r="N129" s="230" t="s">
        <v>43</v>
      </c>
      <c r="O129" s="85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33" t="s">
        <v>258</v>
      </c>
      <c r="AT129" s="233" t="s">
        <v>148</v>
      </c>
      <c r="AU129" s="233" t="s">
        <v>146</v>
      </c>
      <c r="AY129" s="16" t="s">
        <v>145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6" t="s">
        <v>8</v>
      </c>
      <c r="BK129" s="234">
        <f>ROUND(I129*H129,0)</f>
        <v>0</v>
      </c>
      <c r="BL129" s="16" t="s">
        <v>258</v>
      </c>
      <c r="BM129" s="233" t="s">
        <v>221</v>
      </c>
    </row>
    <row r="130" s="1" customFormat="1">
      <c r="B130" s="37"/>
      <c r="C130" s="38"/>
      <c r="D130" s="235" t="s">
        <v>155</v>
      </c>
      <c r="E130" s="38"/>
      <c r="F130" s="236" t="s">
        <v>1358</v>
      </c>
      <c r="G130" s="38"/>
      <c r="H130" s="38"/>
      <c r="I130" s="138"/>
      <c r="J130" s="38"/>
      <c r="K130" s="38"/>
      <c r="L130" s="42"/>
      <c r="M130" s="237"/>
      <c r="N130" s="85"/>
      <c r="O130" s="85"/>
      <c r="P130" s="85"/>
      <c r="Q130" s="85"/>
      <c r="R130" s="85"/>
      <c r="S130" s="85"/>
      <c r="T130" s="86"/>
      <c r="AT130" s="16" t="s">
        <v>155</v>
      </c>
      <c r="AU130" s="16" t="s">
        <v>146</v>
      </c>
    </row>
    <row r="131" s="1" customFormat="1" ht="16.5" customHeight="1">
      <c r="B131" s="37"/>
      <c r="C131" s="222" t="s">
        <v>87</v>
      </c>
      <c r="D131" s="222" t="s">
        <v>148</v>
      </c>
      <c r="E131" s="223" t="s">
        <v>1359</v>
      </c>
      <c r="F131" s="224" t="s">
        <v>1360</v>
      </c>
      <c r="G131" s="225" t="s">
        <v>1115</v>
      </c>
      <c r="H131" s="226">
        <v>2</v>
      </c>
      <c r="I131" s="227"/>
      <c r="J131" s="228">
        <f>ROUND(I131*H131,0)</f>
        <v>0</v>
      </c>
      <c r="K131" s="224" t="s">
        <v>1</v>
      </c>
      <c r="L131" s="42"/>
      <c r="M131" s="229" t="s">
        <v>1</v>
      </c>
      <c r="N131" s="230" t="s">
        <v>43</v>
      </c>
      <c r="O131" s="85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33" t="s">
        <v>258</v>
      </c>
      <c r="AT131" s="233" t="s">
        <v>148</v>
      </c>
      <c r="AU131" s="233" t="s">
        <v>146</v>
      </c>
      <c r="AY131" s="16" t="s">
        <v>145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6" t="s">
        <v>8</v>
      </c>
      <c r="BK131" s="234">
        <f>ROUND(I131*H131,0)</f>
        <v>0</v>
      </c>
      <c r="BL131" s="16" t="s">
        <v>258</v>
      </c>
      <c r="BM131" s="233" t="s">
        <v>233</v>
      </c>
    </row>
    <row r="132" s="1" customFormat="1">
      <c r="B132" s="37"/>
      <c r="C132" s="38"/>
      <c r="D132" s="235" t="s">
        <v>155</v>
      </c>
      <c r="E132" s="38"/>
      <c r="F132" s="236" t="s">
        <v>1360</v>
      </c>
      <c r="G132" s="38"/>
      <c r="H132" s="38"/>
      <c r="I132" s="138"/>
      <c r="J132" s="38"/>
      <c r="K132" s="38"/>
      <c r="L132" s="42"/>
      <c r="M132" s="237"/>
      <c r="N132" s="85"/>
      <c r="O132" s="85"/>
      <c r="P132" s="85"/>
      <c r="Q132" s="85"/>
      <c r="R132" s="85"/>
      <c r="S132" s="85"/>
      <c r="T132" s="86"/>
      <c r="AT132" s="16" t="s">
        <v>155</v>
      </c>
      <c r="AU132" s="16" t="s">
        <v>146</v>
      </c>
    </row>
    <row r="133" s="1" customFormat="1" ht="16.5" customHeight="1">
      <c r="B133" s="37"/>
      <c r="C133" s="222" t="s">
        <v>146</v>
      </c>
      <c r="D133" s="222" t="s">
        <v>148</v>
      </c>
      <c r="E133" s="223" t="s">
        <v>1361</v>
      </c>
      <c r="F133" s="224" t="s">
        <v>1362</v>
      </c>
      <c r="G133" s="225" t="s">
        <v>1115</v>
      </c>
      <c r="H133" s="226">
        <v>1</v>
      </c>
      <c r="I133" s="227"/>
      <c r="J133" s="228">
        <f>ROUND(I133*H133,0)</f>
        <v>0</v>
      </c>
      <c r="K133" s="224" t="s">
        <v>1</v>
      </c>
      <c r="L133" s="42"/>
      <c r="M133" s="229" t="s">
        <v>1</v>
      </c>
      <c r="N133" s="230" t="s">
        <v>43</v>
      </c>
      <c r="O133" s="85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33" t="s">
        <v>258</v>
      </c>
      <c r="AT133" s="233" t="s">
        <v>148</v>
      </c>
      <c r="AU133" s="233" t="s">
        <v>146</v>
      </c>
      <c r="AY133" s="16" t="s">
        <v>145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6" t="s">
        <v>8</v>
      </c>
      <c r="BK133" s="234">
        <f>ROUND(I133*H133,0)</f>
        <v>0</v>
      </c>
      <c r="BL133" s="16" t="s">
        <v>258</v>
      </c>
      <c r="BM133" s="233" t="s">
        <v>243</v>
      </c>
    </row>
    <row r="134" s="1" customFormat="1">
      <c r="B134" s="37"/>
      <c r="C134" s="38"/>
      <c r="D134" s="235" t="s">
        <v>155</v>
      </c>
      <c r="E134" s="38"/>
      <c r="F134" s="236" t="s">
        <v>1362</v>
      </c>
      <c r="G134" s="38"/>
      <c r="H134" s="38"/>
      <c r="I134" s="138"/>
      <c r="J134" s="38"/>
      <c r="K134" s="38"/>
      <c r="L134" s="42"/>
      <c r="M134" s="237"/>
      <c r="N134" s="85"/>
      <c r="O134" s="85"/>
      <c r="P134" s="85"/>
      <c r="Q134" s="85"/>
      <c r="R134" s="85"/>
      <c r="S134" s="85"/>
      <c r="T134" s="86"/>
      <c r="AT134" s="16" t="s">
        <v>155</v>
      </c>
      <c r="AU134" s="16" t="s">
        <v>146</v>
      </c>
    </row>
    <row r="135" s="1" customFormat="1" ht="16.5" customHeight="1">
      <c r="B135" s="37"/>
      <c r="C135" s="222" t="s">
        <v>153</v>
      </c>
      <c r="D135" s="222" t="s">
        <v>148</v>
      </c>
      <c r="E135" s="223" t="s">
        <v>1363</v>
      </c>
      <c r="F135" s="224" t="s">
        <v>1364</v>
      </c>
      <c r="G135" s="225" t="s">
        <v>1115</v>
      </c>
      <c r="H135" s="226">
        <v>3</v>
      </c>
      <c r="I135" s="227"/>
      <c r="J135" s="228">
        <f>ROUND(I135*H135,0)</f>
        <v>0</v>
      </c>
      <c r="K135" s="224" t="s">
        <v>1</v>
      </c>
      <c r="L135" s="42"/>
      <c r="M135" s="229" t="s">
        <v>1</v>
      </c>
      <c r="N135" s="230" t="s">
        <v>43</v>
      </c>
      <c r="O135" s="85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33" t="s">
        <v>258</v>
      </c>
      <c r="AT135" s="233" t="s">
        <v>148</v>
      </c>
      <c r="AU135" s="233" t="s">
        <v>146</v>
      </c>
      <c r="AY135" s="16" t="s">
        <v>145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6" t="s">
        <v>8</v>
      </c>
      <c r="BK135" s="234">
        <f>ROUND(I135*H135,0)</f>
        <v>0</v>
      </c>
      <c r="BL135" s="16" t="s">
        <v>258</v>
      </c>
      <c r="BM135" s="233" t="s">
        <v>258</v>
      </c>
    </row>
    <row r="136" s="1" customFormat="1">
      <c r="B136" s="37"/>
      <c r="C136" s="38"/>
      <c r="D136" s="235" t="s">
        <v>155</v>
      </c>
      <c r="E136" s="38"/>
      <c r="F136" s="236" t="s">
        <v>1364</v>
      </c>
      <c r="G136" s="38"/>
      <c r="H136" s="38"/>
      <c r="I136" s="138"/>
      <c r="J136" s="38"/>
      <c r="K136" s="38"/>
      <c r="L136" s="42"/>
      <c r="M136" s="237"/>
      <c r="N136" s="85"/>
      <c r="O136" s="85"/>
      <c r="P136" s="85"/>
      <c r="Q136" s="85"/>
      <c r="R136" s="85"/>
      <c r="S136" s="85"/>
      <c r="T136" s="86"/>
      <c r="AT136" s="16" t="s">
        <v>155</v>
      </c>
      <c r="AU136" s="16" t="s">
        <v>146</v>
      </c>
    </row>
    <row r="137" s="1" customFormat="1" ht="16.5" customHeight="1">
      <c r="B137" s="37"/>
      <c r="C137" s="222" t="s">
        <v>178</v>
      </c>
      <c r="D137" s="222" t="s">
        <v>148</v>
      </c>
      <c r="E137" s="223" t="s">
        <v>1365</v>
      </c>
      <c r="F137" s="224" t="s">
        <v>1366</v>
      </c>
      <c r="G137" s="225" t="s">
        <v>1115</v>
      </c>
      <c r="H137" s="226">
        <v>1</v>
      </c>
      <c r="I137" s="227"/>
      <c r="J137" s="228">
        <f>ROUND(I137*H137,0)</f>
        <v>0</v>
      </c>
      <c r="K137" s="224" t="s">
        <v>1</v>
      </c>
      <c r="L137" s="42"/>
      <c r="M137" s="229" t="s">
        <v>1</v>
      </c>
      <c r="N137" s="230" t="s">
        <v>43</v>
      </c>
      <c r="O137" s="85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33" t="s">
        <v>258</v>
      </c>
      <c r="AT137" s="233" t="s">
        <v>148</v>
      </c>
      <c r="AU137" s="233" t="s">
        <v>146</v>
      </c>
      <c r="AY137" s="16" t="s">
        <v>145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6" t="s">
        <v>8</v>
      </c>
      <c r="BK137" s="234">
        <f>ROUND(I137*H137,0)</f>
        <v>0</v>
      </c>
      <c r="BL137" s="16" t="s">
        <v>258</v>
      </c>
      <c r="BM137" s="233" t="s">
        <v>269</v>
      </c>
    </row>
    <row r="138" s="1" customFormat="1">
      <c r="B138" s="37"/>
      <c r="C138" s="38"/>
      <c r="D138" s="235" t="s">
        <v>155</v>
      </c>
      <c r="E138" s="38"/>
      <c r="F138" s="236" t="s">
        <v>1366</v>
      </c>
      <c r="G138" s="38"/>
      <c r="H138" s="38"/>
      <c r="I138" s="138"/>
      <c r="J138" s="38"/>
      <c r="K138" s="38"/>
      <c r="L138" s="42"/>
      <c r="M138" s="237"/>
      <c r="N138" s="85"/>
      <c r="O138" s="85"/>
      <c r="P138" s="85"/>
      <c r="Q138" s="85"/>
      <c r="R138" s="85"/>
      <c r="S138" s="85"/>
      <c r="T138" s="86"/>
      <c r="AT138" s="16" t="s">
        <v>155</v>
      </c>
      <c r="AU138" s="16" t="s">
        <v>146</v>
      </c>
    </row>
    <row r="139" s="1" customFormat="1" ht="36" customHeight="1">
      <c r="B139" s="37"/>
      <c r="C139" s="222" t="s">
        <v>185</v>
      </c>
      <c r="D139" s="222" t="s">
        <v>148</v>
      </c>
      <c r="E139" s="223" t="s">
        <v>1367</v>
      </c>
      <c r="F139" s="224" t="s">
        <v>1368</v>
      </c>
      <c r="G139" s="225" t="s">
        <v>1115</v>
      </c>
      <c r="H139" s="226">
        <v>1</v>
      </c>
      <c r="I139" s="227"/>
      <c r="J139" s="228">
        <f>ROUND(I139*H139,0)</f>
        <v>0</v>
      </c>
      <c r="K139" s="224" t="s">
        <v>1</v>
      </c>
      <c r="L139" s="42"/>
      <c r="M139" s="229" t="s">
        <v>1</v>
      </c>
      <c r="N139" s="230" t="s">
        <v>43</v>
      </c>
      <c r="O139" s="85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AR139" s="233" t="s">
        <v>258</v>
      </c>
      <c r="AT139" s="233" t="s">
        <v>148</v>
      </c>
      <c r="AU139" s="233" t="s">
        <v>146</v>
      </c>
      <c r="AY139" s="16" t="s">
        <v>145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6" t="s">
        <v>8</v>
      </c>
      <c r="BK139" s="234">
        <f>ROUND(I139*H139,0)</f>
        <v>0</v>
      </c>
      <c r="BL139" s="16" t="s">
        <v>258</v>
      </c>
      <c r="BM139" s="233" t="s">
        <v>280</v>
      </c>
    </row>
    <row r="140" s="1" customFormat="1">
      <c r="B140" s="37"/>
      <c r="C140" s="38"/>
      <c r="D140" s="235" t="s">
        <v>155</v>
      </c>
      <c r="E140" s="38"/>
      <c r="F140" s="236" t="s">
        <v>1369</v>
      </c>
      <c r="G140" s="38"/>
      <c r="H140" s="38"/>
      <c r="I140" s="138"/>
      <c r="J140" s="38"/>
      <c r="K140" s="38"/>
      <c r="L140" s="42"/>
      <c r="M140" s="237"/>
      <c r="N140" s="85"/>
      <c r="O140" s="85"/>
      <c r="P140" s="85"/>
      <c r="Q140" s="85"/>
      <c r="R140" s="85"/>
      <c r="S140" s="85"/>
      <c r="T140" s="86"/>
      <c r="AT140" s="16" t="s">
        <v>155</v>
      </c>
      <c r="AU140" s="16" t="s">
        <v>146</v>
      </c>
    </row>
    <row r="141" s="1" customFormat="1" ht="16.5" customHeight="1">
      <c r="B141" s="37"/>
      <c r="C141" s="222" t="s">
        <v>191</v>
      </c>
      <c r="D141" s="222" t="s">
        <v>148</v>
      </c>
      <c r="E141" s="223" t="s">
        <v>1370</v>
      </c>
      <c r="F141" s="224" t="s">
        <v>1371</v>
      </c>
      <c r="G141" s="225" t="s">
        <v>1115</v>
      </c>
      <c r="H141" s="226">
        <v>5</v>
      </c>
      <c r="I141" s="227"/>
      <c r="J141" s="228">
        <f>ROUND(I141*H141,0)</f>
        <v>0</v>
      </c>
      <c r="K141" s="224" t="s">
        <v>1</v>
      </c>
      <c r="L141" s="42"/>
      <c r="M141" s="229" t="s">
        <v>1</v>
      </c>
      <c r="N141" s="230" t="s">
        <v>43</v>
      </c>
      <c r="O141" s="85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AR141" s="233" t="s">
        <v>258</v>
      </c>
      <c r="AT141" s="233" t="s">
        <v>148</v>
      </c>
      <c r="AU141" s="233" t="s">
        <v>146</v>
      </c>
      <c r="AY141" s="16" t="s">
        <v>145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6" t="s">
        <v>8</v>
      </c>
      <c r="BK141" s="234">
        <f>ROUND(I141*H141,0)</f>
        <v>0</v>
      </c>
      <c r="BL141" s="16" t="s">
        <v>258</v>
      </c>
      <c r="BM141" s="233" t="s">
        <v>290</v>
      </c>
    </row>
    <row r="142" s="1" customFormat="1">
      <c r="B142" s="37"/>
      <c r="C142" s="38"/>
      <c r="D142" s="235" t="s">
        <v>155</v>
      </c>
      <c r="E142" s="38"/>
      <c r="F142" s="236" t="s">
        <v>1371</v>
      </c>
      <c r="G142" s="38"/>
      <c r="H142" s="38"/>
      <c r="I142" s="138"/>
      <c r="J142" s="38"/>
      <c r="K142" s="38"/>
      <c r="L142" s="42"/>
      <c r="M142" s="237"/>
      <c r="N142" s="85"/>
      <c r="O142" s="85"/>
      <c r="P142" s="85"/>
      <c r="Q142" s="85"/>
      <c r="R142" s="85"/>
      <c r="S142" s="85"/>
      <c r="T142" s="86"/>
      <c r="AT142" s="16" t="s">
        <v>155</v>
      </c>
      <c r="AU142" s="16" t="s">
        <v>146</v>
      </c>
    </row>
    <row r="143" s="1" customFormat="1" ht="16.5" customHeight="1">
      <c r="B143" s="37"/>
      <c r="C143" s="222" t="s">
        <v>200</v>
      </c>
      <c r="D143" s="222" t="s">
        <v>148</v>
      </c>
      <c r="E143" s="223" t="s">
        <v>1372</v>
      </c>
      <c r="F143" s="224" t="s">
        <v>1373</v>
      </c>
      <c r="G143" s="225" t="s">
        <v>1115</v>
      </c>
      <c r="H143" s="226">
        <v>16</v>
      </c>
      <c r="I143" s="227"/>
      <c r="J143" s="228">
        <f>ROUND(I143*H143,0)</f>
        <v>0</v>
      </c>
      <c r="K143" s="224" t="s">
        <v>1</v>
      </c>
      <c r="L143" s="42"/>
      <c r="M143" s="229" t="s">
        <v>1</v>
      </c>
      <c r="N143" s="230" t="s">
        <v>43</v>
      </c>
      <c r="O143" s="85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33" t="s">
        <v>258</v>
      </c>
      <c r="AT143" s="233" t="s">
        <v>148</v>
      </c>
      <c r="AU143" s="233" t="s">
        <v>146</v>
      </c>
      <c r="AY143" s="16" t="s">
        <v>145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6" t="s">
        <v>8</v>
      </c>
      <c r="BK143" s="234">
        <f>ROUND(I143*H143,0)</f>
        <v>0</v>
      </c>
      <c r="BL143" s="16" t="s">
        <v>258</v>
      </c>
      <c r="BM143" s="233" t="s">
        <v>305</v>
      </c>
    </row>
    <row r="144" s="1" customFormat="1">
      <c r="B144" s="37"/>
      <c r="C144" s="38"/>
      <c r="D144" s="235" t="s">
        <v>155</v>
      </c>
      <c r="E144" s="38"/>
      <c r="F144" s="236" t="s">
        <v>1373</v>
      </c>
      <c r="G144" s="38"/>
      <c r="H144" s="38"/>
      <c r="I144" s="138"/>
      <c r="J144" s="38"/>
      <c r="K144" s="38"/>
      <c r="L144" s="42"/>
      <c r="M144" s="237"/>
      <c r="N144" s="85"/>
      <c r="O144" s="85"/>
      <c r="P144" s="85"/>
      <c r="Q144" s="85"/>
      <c r="R144" s="85"/>
      <c r="S144" s="85"/>
      <c r="T144" s="86"/>
      <c r="AT144" s="16" t="s">
        <v>155</v>
      </c>
      <c r="AU144" s="16" t="s">
        <v>146</v>
      </c>
    </row>
    <row r="145" s="1" customFormat="1" ht="16.5" customHeight="1">
      <c r="B145" s="37"/>
      <c r="C145" s="222" t="s">
        <v>211</v>
      </c>
      <c r="D145" s="222" t="s">
        <v>148</v>
      </c>
      <c r="E145" s="223" t="s">
        <v>1374</v>
      </c>
      <c r="F145" s="224" t="s">
        <v>1375</v>
      </c>
      <c r="G145" s="225" t="s">
        <v>1115</v>
      </c>
      <c r="H145" s="226">
        <v>1</v>
      </c>
      <c r="I145" s="227"/>
      <c r="J145" s="228">
        <f>ROUND(I145*H145,0)</f>
        <v>0</v>
      </c>
      <c r="K145" s="224" t="s">
        <v>1</v>
      </c>
      <c r="L145" s="42"/>
      <c r="M145" s="229" t="s">
        <v>1</v>
      </c>
      <c r="N145" s="230" t="s">
        <v>43</v>
      </c>
      <c r="O145" s="85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AR145" s="233" t="s">
        <v>258</v>
      </c>
      <c r="AT145" s="233" t="s">
        <v>148</v>
      </c>
      <c r="AU145" s="233" t="s">
        <v>146</v>
      </c>
      <c r="AY145" s="16" t="s">
        <v>145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6" t="s">
        <v>8</v>
      </c>
      <c r="BK145" s="234">
        <f>ROUND(I145*H145,0)</f>
        <v>0</v>
      </c>
      <c r="BL145" s="16" t="s">
        <v>258</v>
      </c>
      <c r="BM145" s="233" t="s">
        <v>315</v>
      </c>
    </row>
    <row r="146" s="1" customFormat="1">
      <c r="B146" s="37"/>
      <c r="C146" s="38"/>
      <c r="D146" s="235" t="s">
        <v>155</v>
      </c>
      <c r="E146" s="38"/>
      <c r="F146" s="236" t="s">
        <v>1375</v>
      </c>
      <c r="G146" s="38"/>
      <c r="H146" s="38"/>
      <c r="I146" s="138"/>
      <c r="J146" s="38"/>
      <c r="K146" s="38"/>
      <c r="L146" s="42"/>
      <c r="M146" s="237"/>
      <c r="N146" s="85"/>
      <c r="O146" s="85"/>
      <c r="P146" s="85"/>
      <c r="Q146" s="85"/>
      <c r="R146" s="85"/>
      <c r="S146" s="85"/>
      <c r="T146" s="86"/>
      <c r="AT146" s="16" t="s">
        <v>155</v>
      </c>
      <c r="AU146" s="16" t="s">
        <v>146</v>
      </c>
    </row>
    <row r="147" s="1" customFormat="1" ht="16.5" customHeight="1">
      <c r="B147" s="37"/>
      <c r="C147" s="222" t="s">
        <v>221</v>
      </c>
      <c r="D147" s="222" t="s">
        <v>148</v>
      </c>
      <c r="E147" s="223" t="s">
        <v>1376</v>
      </c>
      <c r="F147" s="224" t="s">
        <v>1377</v>
      </c>
      <c r="G147" s="225" t="s">
        <v>1115</v>
      </c>
      <c r="H147" s="226">
        <v>4</v>
      </c>
      <c r="I147" s="227"/>
      <c r="J147" s="228">
        <f>ROUND(I147*H147,0)</f>
        <v>0</v>
      </c>
      <c r="K147" s="224" t="s">
        <v>1</v>
      </c>
      <c r="L147" s="42"/>
      <c r="M147" s="229" t="s">
        <v>1</v>
      </c>
      <c r="N147" s="230" t="s">
        <v>43</v>
      </c>
      <c r="O147" s="85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33" t="s">
        <v>258</v>
      </c>
      <c r="AT147" s="233" t="s">
        <v>148</v>
      </c>
      <c r="AU147" s="233" t="s">
        <v>146</v>
      </c>
      <c r="AY147" s="16" t="s">
        <v>145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6" t="s">
        <v>8</v>
      </c>
      <c r="BK147" s="234">
        <f>ROUND(I147*H147,0)</f>
        <v>0</v>
      </c>
      <c r="BL147" s="16" t="s">
        <v>258</v>
      </c>
      <c r="BM147" s="233" t="s">
        <v>327</v>
      </c>
    </row>
    <row r="148" s="1" customFormat="1">
      <c r="B148" s="37"/>
      <c r="C148" s="38"/>
      <c r="D148" s="235" t="s">
        <v>155</v>
      </c>
      <c r="E148" s="38"/>
      <c r="F148" s="236" t="s">
        <v>1377</v>
      </c>
      <c r="G148" s="38"/>
      <c r="H148" s="38"/>
      <c r="I148" s="138"/>
      <c r="J148" s="38"/>
      <c r="K148" s="38"/>
      <c r="L148" s="42"/>
      <c r="M148" s="237"/>
      <c r="N148" s="85"/>
      <c r="O148" s="85"/>
      <c r="P148" s="85"/>
      <c r="Q148" s="85"/>
      <c r="R148" s="85"/>
      <c r="S148" s="85"/>
      <c r="T148" s="86"/>
      <c r="AT148" s="16" t="s">
        <v>155</v>
      </c>
      <c r="AU148" s="16" t="s">
        <v>146</v>
      </c>
    </row>
    <row r="149" s="1" customFormat="1" ht="16.5" customHeight="1">
      <c r="B149" s="37"/>
      <c r="C149" s="222" t="s">
        <v>228</v>
      </c>
      <c r="D149" s="222" t="s">
        <v>148</v>
      </c>
      <c r="E149" s="223" t="s">
        <v>1378</v>
      </c>
      <c r="F149" s="224" t="s">
        <v>1379</v>
      </c>
      <c r="G149" s="225" t="s">
        <v>1115</v>
      </c>
      <c r="H149" s="226">
        <v>2</v>
      </c>
      <c r="I149" s="227"/>
      <c r="J149" s="228">
        <f>ROUND(I149*H149,0)</f>
        <v>0</v>
      </c>
      <c r="K149" s="224" t="s">
        <v>1</v>
      </c>
      <c r="L149" s="42"/>
      <c r="M149" s="229" t="s">
        <v>1</v>
      </c>
      <c r="N149" s="230" t="s">
        <v>43</v>
      </c>
      <c r="O149" s="85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AR149" s="233" t="s">
        <v>258</v>
      </c>
      <c r="AT149" s="233" t="s">
        <v>148</v>
      </c>
      <c r="AU149" s="233" t="s">
        <v>146</v>
      </c>
      <c r="AY149" s="16" t="s">
        <v>145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6" t="s">
        <v>8</v>
      </c>
      <c r="BK149" s="234">
        <f>ROUND(I149*H149,0)</f>
        <v>0</v>
      </c>
      <c r="BL149" s="16" t="s">
        <v>258</v>
      </c>
      <c r="BM149" s="233" t="s">
        <v>339</v>
      </c>
    </row>
    <row r="150" s="1" customFormat="1">
      <c r="B150" s="37"/>
      <c r="C150" s="38"/>
      <c r="D150" s="235" t="s">
        <v>155</v>
      </c>
      <c r="E150" s="38"/>
      <c r="F150" s="236" t="s">
        <v>1379</v>
      </c>
      <c r="G150" s="38"/>
      <c r="H150" s="38"/>
      <c r="I150" s="138"/>
      <c r="J150" s="38"/>
      <c r="K150" s="38"/>
      <c r="L150" s="42"/>
      <c r="M150" s="237"/>
      <c r="N150" s="85"/>
      <c r="O150" s="85"/>
      <c r="P150" s="85"/>
      <c r="Q150" s="85"/>
      <c r="R150" s="85"/>
      <c r="S150" s="85"/>
      <c r="T150" s="86"/>
      <c r="AT150" s="16" t="s">
        <v>155</v>
      </c>
      <c r="AU150" s="16" t="s">
        <v>146</v>
      </c>
    </row>
    <row r="151" s="1" customFormat="1" ht="16.5" customHeight="1">
      <c r="B151" s="37"/>
      <c r="C151" s="222" t="s">
        <v>233</v>
      </c>
      <c r="D151" s="222" t="s">
        <v>148</v>
      </c>
      <c r="E151" s="223" t="s">
        <v>1380</v>
      </c>
      <c r="F151" s="224" t="s">
        <v>1381</v>
      </c>
      <c r="G151" s="225" t="s">
        <v>1115</v>
      </c>
      <c r="H151" s="226">
        <v>4</v>
      </c>
      <c r="I151" s="227"/>
      <c r="J151" s="228">
        <f>ROUND(I151*H151,0)</f>
        <v>0</v>
      </c>
      <c r="K151" s="224" t="s">
        <v>1</v>
      </c>
      <c r="L151" s="42"/>
      <c r="M151" s="229" t="s">
        <v>1</v>
      </c>
      <c r="N151" s="230" t="s">
        <v>43</v>
      </c>
      <c r="O151" s="85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AR151" s="233" t="s">
        <v>258</v>
      </c>
      <c r="AT151" s="233" t="s">
        <v>148</v>
      </c>
      <c r="AU151" s="233" t="s">
        <v>146</v>
      </c>
      <c r="AY151" s="16" t="s">
        <v>145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6" t="s">
        <v>8</v>
      </c>
      <c r="BK151" s="234">
        <f>ROUND(I151*H151,0)</f>
        <v>0</v>
      </c>
      <c r="BL151" s="16" t="s">
        <v>258</v>
      </c>
      <c r="BM151" s="233" t="s">
        <v>351</v>
      </c>
    </row>
    <row r="152" s="1" customFormat="1">
      <c r="B152" s="37"/>
      <c r="C152" s="38"/>
      <c r="D152" s="235" t="s">
        <v>155</v>
      </c>
      <c r="E152" s="38"/>
      <c r="F152" s="236" t="s">
        <v>1381</v>
      </c>
      <c r="G152" s="38"/>
      <c r="H152" s="38"/>
      <c r="I152" s="138"/>
      <c r="J152" s="38"/>
      <c r="K152" s="38"/>
      <c r="L152" s="42"/>
      <c r="M152" s="237"/>
      <c r="N152" s="85"/>
      <c r="O152" s="85"/>
      <c r="P152" s="85"/>
      <c r="Q152" s="85"/>
      <c r="R152" s="85"/>
      <c r="S152" s="85"/>
      <c r="T152" s="86"/>
      <c r="AT152" s="16" t="s">
        <v>155</v>
      </c>
      <c r="AU152" s="16" t="s">
        <v>146</v>
      </c>
    </row>
    <row r="153" s="1" customFormat="1" ht="16.5" customHeight="1">
      <c r="B153" s="37"/>
      <c r="C153" s="222" t="s">
        <v>238</v>
      </c>
      <c r="D153" s="222" t="s">
        <v>148</v>
      </c>
      <c r="E153" s="223" t="s">
        <v>1382</v>
      </c>
      <c r="F153" s="224" t="s">
        <v>1383</v>
      </c>
      <c r="G153" s="225" t="s">
        <v>1115</v>
      </c>
      <c r="H153" s="226">
        <v>7</v>
      </c>
      <c r="I153" s="227"/>
      <c r="J153" s="228">
        <f>ROUND(I153*H153,0)</f>
        <v>0</v>
      </c>
      <c r="K153" s="224" t="s">
        <v>1</v>
      </c>
      <c r="L153" s="42"/>
      <c r="M153" s="229" t="s">
        <v>1</v>
      </c>
      <c r="N153" s="230" t="s">
        <v>43</v>
      </c>
      <c r="O153" s="85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AR153" s="233" t="s">
        <v>258</v>
      </c>
      <c r="AT153" s="233" t="s">
        <v>148</v>
      </c>
      <c r="AU153" s="233" t="s">
        <v>146</v>
      </c>
      <c r="AY153" s="16" t="s">
        <v>145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6" t="s">
        <v>8</v>
      </c>
      <c r="BK153" s="234">
        <f>ROUND(I153*H153,0)</f>
        <v>0</v>
      </c>
      <c r="BL153" s="16" t="s">
        <v>258</v>
      </c>
      <c r="BM153" s="233" t="s">
        <v>362</v>
      </c>
    </row>
    <row r="154" s="1" customFormat="1">
      <c r="B154" s="37"/>
      <c r="C154" s="38"/>
      <c r="D154" s="235" t="s">
        <v>155</v>
      </c>
      <c r="E154" s="38"/>
      <c r="F154" s="236" t="s">
        <v>1383</v>
      </c>
      <c r="G154" s="38"/>
      <c r="H154" s="38"/>
      <c r="I154" s="138"/>
      <c r="J154" s="38"/>
      <c r="K154" s="38"/>
      <c r="L154" s="42"/>
      <c r="M154" s="237"/>
      <c r="N154" s="85"/>
      <c r="O154" s="85"/>
      <c r="P154" s="85"/>
      <c r="Q154" s="85"/>
      <c r="R154" s="85"/>
      <c r="S154" s="85"/>
      <c r="T154" s="86"/>
      <c r="AT154" s="16" t="s">
        <v>155</v>
      </c>
      <c r="AU154" s="16" t="s">
        <v>146</v>
      </c>
    </row>
    <row r="155" s="1" customFormat="1" ht="16.5" customHeight="1">
      <c r="B155" s="37"/>
      <c r="C155" s="222" t="s">
        <v>243</v>
      </c>
      <c r="D155" s="222" t="s">
        <v>148</v>
      </c>
      <c r="E155" s="223" t="s">
        <v>1384</v>
      </c>
      <c r="F155" s="224" t="s">
        <v>1385</v>
      </c>
      <c r="G155" s="225" t="s">
        <v>1115</v>
      </c>
      <c r="H155" s="226">
        <v>8</v>
      </c>
      <c r="I155" s="227"/>
      <c r="J155" s="228">
        <f>ROUND(I155*H155,0)</f>
        <v>0</v>
      </c>
      <c r="K155" s="224" t="s">
        <v>1</v>
      </c>
      <c r="L155" s="42"/>
      <c r="M155" s="229" t="s">
        <v>1</v>
      </c>
      <c r="N155" s="230" t="s">
        <v>43</v>
      </c>
      <c r="O155" s="85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33" t="s">
        <v>258</v>
      </c>
      <c r="AT155" s="233" t="s">
        <v>148</v>
      </c>
      <c r="AU155" s="233" t="s">
        <v>146</v>
      </c>
      <c r="AY155" s="16" t="s">
        <v>145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6" t="s">
        <v>8</v>
      </c>
      <c r="BK155" s="234">
        <f>ROUND(I155*H155,0)</f>
        <v>0</v>
      </c>
      <c r="BL155" s="16" t="s">
        <v>258</v>
      </c>
      <c r="BM155" s="233" t="s">
        <v>371</v>
      </c>
    </row>
    <row r="156" s="1" customFormat="1">
      <c r="B156" s="37"/>
      <c r="C156" s="38"/>
      <c r="D156" s="235" t="s">
        <v>155</v>
      </c>
      <c r="E156" s="38"/>
      <c r="F156" s="236" t="s">
        <v>1385</v>
      </c>
      <c r="G156" s="38"/>
      <c r="H156" s="38"/>
      <c r="I156" s="138"/>
      <c r="J156" s="38"/>
      <c r="K156" s="38"/>
      <c r="L156" s="42"/>
      <c r="M156" s="237"/>
      <c r="N156" s="85"/>
      <c r="O156" s="85"/>
      <c r="P156" s="85"/>
      <c r="Q156" s="85"/>
      <c r="R156" s="85"/>
      <c r="S156" s="85"/>
      <c r="T156" s="86"/>
      <c r="AT156" s="16" t="s">
        <v>155</v>
      </c>
      <c r="AU156" s="16" t="s">
        <v>146</v>
      </c>
    </row>
    <row r="157" s="1" customFormat="1" ht="16.5" customHeight="1">
      <c r="B157" s="37"/>
      <c r="C157" s="222" t="s">
        <v>9</v>
      </c>
      <c r="D157" s="222" t="s">
        <v>148</v>
      </c>
      <c r="E157" s="223" t="s">
        <v>1386</v>
      </c>
      <c r="F157" s="224" t="s">
        <v>1387</v>
      </c>
      <c r="G157" s="225" t="s">
        <v>1115</v>
      </c>
      <c r="H157" s="226">
        <v>1</v>
      </c>
      <c r="I157" s="227"/>
      <c r="J157" s="228">
        <f>ROUND(I157*H157,0)</f>
        <v>0</v>
      </c>
      <c r="K157" s="224" t="s">
        <v>1</v>
      </c>
      <c r="L157" s="42"/>
      <c r="M157" s="229" t="s">
        <v>1</v>
      </c>
      <c r="N157" s="230" t="s">
        <v>43</v>
      </c>
      <c r="O157" s="85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AR157" s="233" t="s">
        <v>258</v>
      </c>
      <c r="AT157" s="233" t="s">
        <v>148</v>
      </c>
      <c r="AU157" s="233" t="s">
        <v>146</v>
      </c>
      <c r="AY157" s="16" t="s">
        <v>145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6" t="s">
        <v>8</v>
      </c>
      <c r="BK157" s="234">
        <f>ROUND(I157*H157,0)</f>
        <v>0</v>
      </c>
      <c r="BL157" s="16" t="s">
        <v>258</v>
      </c>
      <c r="BM157" s="233" t="s">
        <v>379</v>
      </c>
    </row>
    <row r="158" s="1" customFormat="1">
      <c r="B158" s="37"/>
      <c r="C158" s="38"/>
      <c r="D158" s="235" t="s">
        <v>155</v>
      </c>
      <c r="E158" s="38"/>
      <c r="F158" s="236" t="s">
        <v>1387</v>
      </c>
      <c r="G158" s="38"/>
      <c r="H158" s="38"/>
      <c r="I158" s="138"/>
      <c r="J158" s="38"/>
      <c r="K158" s="38"/>
      <c r="L158" s="42"/>
      <c r="M158" s="237"/>
      <c r="N158" s="85"/>
      <c r="O158" s="85"/>
      <c r="P158" s="85"/>
      <c r="Q158" s="85"/>
      <c r="R158" s="85"/>
      <c r="S158" s="85"/>
      <c r="T158" s="86"/>
      <c r="AT158" s="16" t="s">
        <v>155</v>
      </c>
      <c r="AU158" s="16" t="s">
        <v>146</v>
      </c>
    </row>
    <row r="159" s="1" customFormat="1" ht="16.5" customHeight="1">
      <c r="B159" s="37"/>
      <c r="C159" s="222" t="s">
        <v>258</v>
      </c>
      <c r="D159" s="222" t="s">
        <v>148</v>
      </c>
      <c r="E159" s="223" t="s">
        <v>1388</v>
      </c>
      <c r="F159" s="224" t="s">
        <v>1389</v>
      </c>
      <c r="G159" s="225" t="s">
        <v>1115</v>
      </c>
      <c r="H159" s="226">
        <v>0</v>
      </c>
      <c r="I159" s="227"/>
      <c r="J159" s="228">
        <f>ROUND(I159*H159,0)</f>
        <v>0</v>
      </c>
      <c r="K159" s="224" t="s">
        <v>1</v>
      </c>
      <c r="L159" s="42"/>
      <c r="M159" s="229" t="s">
        <v>1</v>
      </c>
      <c r="N159" s="230" t="s">
        <v>43</v>
      </c>
      <c r="O159" s="85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AR159" s="233" t="s">
        <v>258</v>
      </c>
      <c r="AT159" s="233" t="s">
        <v>148</v>
      </c>
      <c r="AU159" s="233" t="s">
        <v>146</v>
      </c>
      <c r="AY159" s="16" t="s">
        <v>145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6" t="s">
        <v>8</v>
      </c>
      <c r="BK159" s="234">
        <f>ROUND(I159*H159,0)</f>
        <v>0</v>
      </c>
      <c r="BL159" s="16" t="s">
        <v>258</v>
      </c>
      <c r="BM159" s="233" t="s">
        <v>388</v>
      </c>
    </row>
    <row r="160" s="1" customFormat="1">
      <c r="B160" s="37"/>
      <c r="C160" s="38"/>
      <c r="D160" s="235" t="s">
        <v>155</v>
      </c>
      <c r="E160" s="38"/>
      <c r="F160" s="236" t="s">
        <v>1389</v>
      </c>
      <c r="G160" s="38"/>
      <c r="H160" s="38"/>
      <c r="I160" s="138"/>
      <c r="J160" s="38"/>
      <c r="K160" s="38"/>
      <c r="L160" s="42"/>
      <c r="M160" s="237"/>
      <c r="N160" s="85"/>
      <c r="O160" s="85"/>
      <c r="P160" s="85"/>
      <c r="Q160" s="85"/>
      <c r="R160" s="85"/>
      <c r="S160" s="85"/>
      <c r="T160" s="86"/>
      <c r="AT160" s="16" t="s">
        <v>155</v>
      </c>
      <c r="AU160" s="16" t="s">
        <v>146</v>
      </c>
    </row>
    <row r="161" s="1" customFormat="1" ht="16.5" customHeight="1">
      <c r="B161" s="37"/>
      <c r="C161" s="222" t="s">
        <v>263</v>
      </c>
      <c r="D161" s="222" t="s">
        <v>148</v>
      </c>
      <c r="E161" s="223" t="s">
        <v>1390</v>
      </c>
      <c r="F161" s="224" t="s">
        <v>1391</v>
      </c>
      <c r="G161" s="225" t="s">
        <v>1115</v>
      </c>
      <c r="H161" s="226">
        <v>1</v>
      </c>
      <c r="I161" s="227"/>
      <c r="J161" s="228">
        <f>ROUND(I161*H161,0)</f>
        <v>0</v>
      </c>
      <c r="K161" s="224" t="s">
        <v>1</v>
      </c>
      <c r="L161" s="42"/>
      <c r="M161" s="229" t="s">
        <v>1</v>
      </c>
      <c r="N161" s="230" t="s">
        <v>43</v>
      </c>
      <c r="O161" s="85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33" t="s">
        <v>258</v>
      </c>
      <c r="AT161" s="233" t="s">
        <v>148</v>
      </c>
      <c r="AU161" s="233" t="s">
        <v>146</v>
      </c>
      <c r="AY161" s="16" t="s">
        <v>145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6" t="s">
        <v>8</v>
      </c>
      <c r="BK161" s="234">
        <f>ROUND(I161*H161,0)</f>
        <v>0</v>
      </c>
      <c r="BL161" s="16" t="s">
        <v>258</v>
      </c>
      <c r="BM161" s="233" t="s">
        <v>396</v>
      </c>
    </row>
    <row r="162" s="1" customFormat="1">
      <c r="B162" s="37"/>
      <c r="C162" s="38"/>
      <c r="D162" s="235" t="s">
        <v>155</v>
      </c>
      <c r="E162" s="38"/>
      <c r="F162" s="236" t="s">
        <v>1391</v>
      </c>
      <c r="G162" s="38"/>
      <c r="H162" s="38"/>
      <c r="I162" s="138"/>
      <c r="J162" s="38"/>
      <c r="K162" s="38"/>
      <c r="L162" s="42"/>
      <c r="M162" s="237"/>
      <c r="N162" s="85"/>
      <c r="O162" s="85"/>
      <c r="P162" s="85"/>
      <c r="Q162" s="85"/>
      <c r="R162" s="85"/>
      <c r="S162" s="85"/>
      <c r="T162" s="86"/>
      <c r="AT162" s="16" t="s">
        <v>155</v>
      </c>
      <c r="AU162" s="16" t="s">
        <v>146</v>
      </c>
    </row>
    <row r="163" s="1" customFormat="1" ht="16.5" customHeight="1">
      <c r="B163" s="37"/>
      <c r="C163" s="222" t="s">
        <v>269</v>
      </c>
      <c r="D163" s="222" t="s">
        <v>148</v>
      </c>
      <c r="E163" s="223" t="s">
        <v>1392</v>
      </c>
      <c r="F163" s="224" t="s">
        <v>1393</v>
      </c>
      <c r="G163" s="225" t="s">
        <v>1291</v>
      </c>
      <c r="H163" s="226">
        <v>1</v>
      </c>
      <c r="I163" s="227"/>
      <c r="J163" s="228">
        <f>ROUND(I163*H163,0)</f>
        <v>0</v>
      </c>
      <c r="K163" s="224" t="s">
        <v>1</v>
      </c>
      <c r="L163" s="42"/>
      <c r="M163" s="229" t="s">
        <v>1</v>
      </c>
      <c r="N163" s="230" t="s">
        <v>43</v>
      </c>
      <c r="O163" s="85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33" t="s">
        <v>258</v>
      </c>
      <c r="AT163" s="233" t="s">
        <v>148</v>
      </c>
      <c r="AU163" s="233" t="s">
        <v>146</v>
      </c>
      <c r="AY163" s="16" t="s">
        <v>145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6" t="s">
        <v>8</v>
      </c>
      <c r="BK163" s="234">
        <f>ROUND(I163*H163,0)</f>
        <v>0</v>
      </c>
      <c r="BL163" s="16" t="s">
        <v>258</v>
      </c>
      <c r="BM163" s="233" t="s">
        <v>404</v>
      </c>
    </row>
    <row r="164" s="1" customFormat="1">
      <c r="B164" s="37"/>
      <c r="C164" s="38"/>
      <c r="D164" s="235" t="s">
        <v>155</v>
      </c>
      <c r="E164" s="38"/>
      <c r="F164" s="236" t="s">
        <v>1394</v>
      </c>
      <c r="G164" s="38"/>
      <c r="H164" s="38"/>
      <c r="I164" s="138"/>
      <c r="J164" s="38"/>
      <c r="K164" s="38"/>
      <c r="L164" s="42"/>
      <c r="M164" s="237"/>
      <c r="N164" s="85"/>
      <c r="O164" s="85"/>
      <c r="P164" s="85"/>
      <c r="Q164" s="85"/>
      <c r="R164" s="85"/>
      <c r="S164" s="85"/>
      <c r="T164" s="86"/>
      <c r="AT164" s="16" t="s">
        <v>155</v>
      </c>
      <c r="AU164" s="16" t="s">
        <v>146</v>
      </c>
    </row>
    <row r="165" s="1" customFormat="1" ht="16.5" customHeight="1">
      <c r="B165" s="37"/>
      <c r="C165" s="222" t="s">
        <v>275</v>
      </c>
      <c r="D165" s="222" t="s">
        <v>148</v>
      </c>
      <c r="E165" s="223" t="s">
        <v>1395</v>
      </c>
      <c r="F165" s="224" t="s">
        <v>1396</v>
      </c>
      <c r="G165" s="225" t="s">
        <v>1397</v>
      </c>
      <c r="H165" s="284"/>
      <c r="I165" s="227"/>
      <c r="J165" s="228">
        <f>ROUND(I165*H165,0)</f>
        <v>0</v>
      </c>
      <c r="K165" s="224" t="s">
        <v>1</v>
      </c>
      <c r="L165" s="42"/>
      <c r="M165" s="229" t="s">
        <v>1</v>
      </c>
      <c r="N165" s="230" t="s">
        <v>43</v>
      </c>
      <c r="O165" s="85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33" t="s">
        <v>258</v>
      </c>
      <c r="AT165" s="233" t="s">
        <v>148</v>
      </c>
      <c r="AU165" s="233" t="s">
        <v>146</v>
      </c>
      <c r="AY165" s="16" t="s">
        <v>145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6" t="s">
        <v>8</v>
      </c>
      <c r="BK165" s="234">
        <f>ROUND(I165*H165,0)</f>
        <v>0</v>
      </c>
      <c r="BL165" s="16" t="s">
        <v>258</v>
      </c>
      <c r="BM165" s="233" t="s">
        <v>412</v>
      </c>
    </row>
    <row r="166" s="1" customFormat="1">
      <c r="B166" s="37"/>
      <c r="C166" s="38"/>
      <c r="D166" s="235" t="s">
        <v>155</v>
      </c>
      <c r="E166" s="38"/>
      <c r="F166" s="236" t="s">
        <v>1396</v>
      </c>
      <c r="G166" s="38"/>
      <c r="H166" s="38"/>
      <c r="I166" s="138"/>
      <c r="J166" s="38"/>
      <c r="K166" s="38"/>
      <c r="L166" s="42"/>
      <c r="M166" s="237"/>
      <c r="N166" s="85"/>
      <c r="O166" s="85"/>
      <c r="P166" s="85"/>
      <c r="Q166" s="85"/>
      <c r="R166" s="85"/>
      <c r="S166" s="85"/>
      <c r="T166" s="86"/>
      <c r="AT166" s="16" t="s">
        <v>155</v>
      </c>
      <c r="AU166" s="16" t="s">
        <v>146</v>
      </c>
    </row>
    <row r="167" s="1" customFormat="1" ht="16.5" customHeight="1">
      <c r="B167" s="37"/>
      <c r="C167" s="222" t="s">
        <v>280</v>
      </c>
      <c r="D167" s="222" t="s">
        <v>148</v>
      </c>
      <c r="E167" s="223" t="s">
        <v>1398</v>
      </c>
      <c r="F167" s="224" t="s">
        <v>1399</v>
      </c>
      <c r="G167" s="225" t="s">
        <v>1397</v>
      </c>
      <c r="H167" s="284"/>
      <c r="I167" s="227"/>
      <c r="J167" s="228">
        <f>ROUND(I167*H167,0)</f>
        <v>0</v>
      </c>
      <c r="K167" s="224" t="s">
        <v>1</v>
      </c>
      <c r="L167" s="42"/>
      <c r="M167" s="229" t="s">
        <v>1</v>
      </c>
      <c r="N167" s="230" t="s">
        <v>43</v>
      </c>
      <c r="O167" s="85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AR167" s="233" t="s">
        <v>258</v>
      </c>
      <c r="AT167" s="233" t="s">
        <v>148</v>
      </c>
      <c r="AU167" s="233" t="s">
        <v>146</v>
      </c>
      <c r="AY167" s="16" t="s">
        <v>145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6" t="s">
        <v>8</v>
      </c>
      <c r="BK167" s="234">
        <f>ROUND(I167*H167,0)</f>
        <v>0</v>
      </c>
      <c r="BL167" s="16" t="s">
        <v>258</v>
      </c>
      <c r="BM167" s="233" t="s">
        <v>420</v>
      </c>
    </row>
    <row r="168" s="1" customFormat="1">
      <c r="B168" s="37"/>
      <c r="C168" s="38"/>
      <c r="D168" s="235" t="s">
        <v>155</v>
      </c>
      <c r="E168" s="38"/>
      <c r="F168" s="236" t="s">
        <v>1399</v>
      </c>
      <c r="G168" s="38"/>
      <c r="H168" s="38"/>
      <c r="I168" s="138"/>
      <c r="J168" s="38"/>
      <c r="K168" s="38"/>
      <c r="L168" s="42"/>
      <c r="M168" s="237"/>
      <c r="N168" s="85"/>
      <c r="O168" s="85"/>
      <c r="P168" s="85"/>
      <c r="Q168" s="85"/>
      <c r="R168" s="85"/>
      <c r="S168" s="85"/>
      <c r="T168" s="86"/>
      <c r="AT168" s="16" t="s">
        <v>155</v>
      </c>
      <c r="AU168" s="16" t="s">
        <v>146</v>
      </c>
    </row>
    <row r="169" s="11" customFormat="1" ht="20.88" customHeight="1">
      <c r="B169" s="206"/>
      <c r="C169" s="207"/>
      <c r="D169" s="208" t="s">
        <v>77</v>
      </c>
      <c r="E169" s="220" t="s">
        <v>1400</v>
      </c>
      <c r="F169" s="220" t="s">
        <v>1401</v>
      </c>
      <c r="G169" s="207"/>
      <c r="H169" s="207"/>
      <c r="I169" s="210"/>
      <c r="J169" s="221">
        <f>BK169</f>
        <v>0</v>
      </c>
      <c r="K169" s="207"/>
      <c r="L169" s="212"/>
      <c r="M169" s="213"/>
      <c r="N169" s="214"/>
      <c r="O169" s="214"/>
      <c r="P169" s="215">
        <f>SUM(P170:P187)</f>
        <v>0</v>
      </c>
      <c r="Q169" s="214"/>
      <c r="R169" s="215">
        <f>SUM(R170:R187)</f>
        <v>0</v>
      </c>
      <c r="S169" s="214"/>
      <c r="T169" s="216">
        <f>SUM(T170:T187)</f>
        <v>0</v>
      </c>
      <c r="AR169" s="217" t="s">
        <v>8</v>
      </c>
      <c r="AT169" s="218" t="s">
        <v>77</v>
      </c>
      <c r="AU169" s="218" t="s">
        <v>87</v>
      </c>
      <c r="AY169" s="217" t="s">
        <v>145</v>
      </c>
      <c r="BK169" s="219">
        <f>SUM(BK170:BK187)</f>
        <v>0</v>
      </c>
    </row>
    <row r="170" s="1" customFormat="1" ht="24" customHeight="1">
      <c r="B170" s="37"/>
      <c r="C170" s="222" t="s">
        <v>7</v>
      </c>
      <c r="D170" s="222" t="s">
        <v>148</v>
      </c>
      <c r="E170" s="223" t="s">
        <v>1402</v>
      </c>
      <c r="F170" s="224" t="s">
        <v>1403</v>
      </c>
      <c r="G170" s="225" t="s">
        <v>1115</v>
      </c>
      <c r="H170" s="226">
        <v>27</v>
      </c>
      <c r="I170" s="227"/>
      <c r="J170" s="228">
        <f>ROUND(I170*H170,0)</f>
        <v>0</v>
      </c>
      <c r="K170" s="224" t="s">
        <v>1</v>
      </c>
      <c r="L170" s="42"/>
      <c r="M170" s="229" t="s">
        <v>1</v>
      </c>
      <c r="N170" s="230" t="s">
        <v>43</v>
      </c>
      <c r="O170" s="85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33" t="s">
        <v>258</v>
      </c>
      <c r="AT170" s="233" t="s">
        <v>148</v>
      </c>
      <c r="AU170" s="233" t="s">
        <v>146</v>
      </c>
      <c r="AY170" s="16" t="s">
        <v>145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6" t="s">
        <v>8</v>
      </c>
      <c r="BK170" s="234">
        <f>ROUND(I170*H170,0)</f>
        <v>0</v>
      </c>
      <c r="BL170" s="16" t="s">
        <v>258</v>
      </c>
      <c r="BM170" s="233" t="s">
        <v>431</v>
      </c>
    </row>
    <row r="171" s="1" customFormat="1">
      <c r="B171" s="37"/>
      <c r="C171" s="38"/>
      <c r="D171" s="235" t="s">
        <v>155</v>
      </c>
      <c r="E171" s="38"/>
      <c r="F171" s="236" t="s">
        <v>1403</v>
      </c>
      <c r="G171" s="38"/>
      <c r="H171" s="38"/>
      <c r="I171" s="138"/>
      <c r="J171" s="38"/>
      <c r="K171" s="38"/>
      <c r="L171" s="42"/>
      <c r="M171" s="237"/>
      <c r="N171" s="85"/>
      <c r="O171" s="85"/>
      <c r="P171" s="85"/>
      <c r="Q171" s="85"/>
      <c r="R171" s="85"/>
      <c r="S171" s="85"/>
      <c r="T171" s="86"/>
      <c r="AT171" s="16" t="s">
        <v>155</v>
      </c>
      <c r="AU171" s="16" t="s">
        <v>146</v>
      </c>
    </row>
    <row r="172" s="1" customFormat="1" ht="16.5" customHeight="1">
      <c r="B172" s="37"/>
      <c r="C172" s="222" t="s">
        <v>290</v>
      </c>
      <c r="D172" s="222" t="s">
        <v>148</v>
      </c>
      <c r="E172" s="223" t="s">
        <v>1404</v>
      </c>
      <c r="F172" s="224" t="s">
        <v>1405</v>
      </c>
      <c r="G172" s="225" t="s">
        <v>1115</v>
      </c>
      <c r="H172" s="226">
        <v>0</v>
      </c>
      <c r="I172" s="227"/>
      <c r="J172" s="228">
        <f>ROUND(I172*H172,0)</f>
        <v>0</v>
      </c>
      <c r="K172" s="224" t="s">
        <v>1</v>
      </c>
      <c r="L172" s="42"/>
      <c r="M172" s="229" t="s">
        <v>1</v>
      </c>
      <c r="N172" s="230" t="s">
        <v>43</v>
      </c>
      <c r="O172" s="85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AR172" s="233" t="s">
        <v>258</v>
      </c>
      <c r="AT172" s="233" t="s">
        <v>148</v>
      </c>
      <c r="AU172" s="233" t="s">
        <v>146</v>
      </c>
      <c r="AY172" s="16" t="s">
        <v>145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6" t="s">
        <v>8</v>
      </c>
      <c r="BK172" s="234">
        <f>ROUND(I172*H172,0)</f>
        <v>0</v>
      </c>
      <c r="BL172" s="16" t="s">
        <v>258</v>
      </c>
      <c r="BM172" s="233" t="s">
        <v>439</v>
      </c>
    </row>
    <row r="173" s="1" customFormat="1">
      <c r="B173" s="37"/>
      <c r="C173" s="38"/>
      <c r="D173" s="235" t="s">
        <v>155</v>
      </c>
      <c r="E173" s="38"/>
      <c r="F173" s="236" t="s">
        <v>1405</v>
      </c>
      <c r="G173" s="38"/>
      <c r="H173" s="38"/>
      <c r="I173" s="138"/>
      <c r="J173" s="38"/>
      <c r="K173" s="38"/>
      <c r="L173" s="42"/>
      <c r="M173" s="237"/>
      <c r="N173" s="85"/>
      <c r="O173" s="85"/>
      <c r="P173" s="85"/>
      <c r="Q173" s="85"/>
      <c r="R173" s="85"/>
      <c r="S173" s="85"/>
      <c r="T173" s="86"/>
      <c r="AT173" s="16" t="s">
        <v>155</v>
      </c>
      <c r="AU173" s="16" t="s">
        <v>146</v>
      </c>
    </row>
    <row r="174" s="1" customFormat="1" ht="16.5" customHeight="1">
      <c r="B174" s="37"/>
      <c r="C174" s="222" t="s">
        <v>298</v>
      </c>
      <c r="D174" s="222" t="s">
        <v>148</v>
      </c>
      <c r="E174" s="223" t="s">
        <v>1406</v>
      </c>
      <c r="F174" s="224" t="s">
        <v>1407</v>
      </c>
      <c r="G174" s="225" t="s">
        <v>181</v>
      </c>
      <c r="H174" s="226">
        <v>35</v>
      </c>
      <c r="I174" s="227"/>
      <c r="J174" s="228">
        <f>ROUND(I174*H174,0)</f>
        <v>0</v>
      </c>
      <c r="K174" s="224" t="s">
        <v>1</v>
      </c>
      <c r="L174" s="42"/>
      <c r="M174" s="229" t="s">
        <v>1</v>
      </c>
      <c r="N174" s="230" t="s">
        <v>43</v>
      </c>
      <c r="O174" s="85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AR174" s="233" t="s">
        <v>258</v>
      </c>
      <c r="AT174" s="233" t="s">
        <v>148</v>
      </c>
      <c r="AU174" s="233" t="s">
        <v>146</v>
      </c>
      <c r="AY174" s="16" t="s">
        <v>145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6" t="s">
        <v>8</v>
      </c>
      <c r="BK174" s="234">
        <f>ROUND(I174*H174,0)</f>
        <v>0</v>
      </c>
      <c r="BL174" s="16" t="s">
        <v>258</v>
      </c>
      <c r="BM174" s="233" t="s">
        <v>456</v>
      </c>
    </row>
    <row r="175" s="1" customFormat="1">
      <c r="B175" s="37"/>
      <c r="C175" s="38"/>
      <c r="D175" s="235" t="s">
        <v>155</v>
      </c>
      <c r="E175" s="38"/>
      <c r="F175" s="236" t="s">
        <v>1407</v>
      </c>
      <c r="G175" s="38"/>
      <c r="H175" s="38"/>
      <c r="I175" s="138"/>
      <c r="J175" s="38"/>
      <c r="K175" s="38"/>
      <c r="L175" s="42"/>
      <c r="M175" s="237"/>
      <c r="N175" s="85"/>
      <c r="O175" s="85"/>
      <c r="P175" s="85"/>
      <c r="Q175" s="85"/>
      <c r="R175" s="85"/>
      <c r="S175" s="85"/>
      <c r="T175" s="86"/>
      <c r="AT175" s="16" t="s">
        <v>155</v>
      </c>
      <c r="AU175" s="16" t="s">
        <v>146</v>
      </c>
    </row>
    <row r="176" s="1" customFormat="1" ht="16.5" customHeight="1">
      <c r="B176" s="37"/>
      <c r="C176" s="222" t="s">
        <v>305</v>
      </c>
      <c r="D176" s="222" t="s">
        <v>148</v>
      </c>
      <c r="E176" s="223" t="s">
        <v>1408</v>
      </c>
      <c r="F176" s="224" t="s">
        <v>1409</v>
      </c>
      <c r="G176" s="225" t="s">
        <v>1115</v>
      </c>
      <c r="H176" s="226">
        <v>1</v>
      </c>
      <c r="I176" s="227"/>
      <c r="J176" s="228">
        <f>ROUND(I176*H176,0)</f>
        <v>0</v>
      </c>
      <c r="K176" s="224" t="s">
        <v>1</v>
      </c>
      <c r="L176" s="42"/>
      <c r="M176" s="229" t="s">
        <v>1</v>
      </c>
      <c r="N176" s="230" t="s">
        <v>43</v>
      </c>
      <c r="O176" s="85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AR176" s="233" t="s">
        <v>258</v>
      </c>
      <c r="AT176" s="233" t="s">
        <v>148</v>
      </c>
      <c r="AU176" s="233" t="s">
        <v>146</v>
      </c>
      <c r="AY176" s="16" t="s">
        <v>145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6" t="s">
        <v>8</v>
      </c>
      <c r="BK176" s="234">
        <f>ROUND(I176*H176,0)</f>
        <v>0</v>
      </c>
      <c r="BL176" s="16" t="s">
        <v>258</v>
      </c>
      <c r="BM176" s="233" t="s">
        <v>470</v>
      </c>
    </row>
    <row r="177" s="1" customFormat="1">
      <c r="B177" s="37"/>
      <c r="C177" s="38"/>
      <c r="D177" s="235" t="s">
        <v>155</v>
      </c>
      <c r="E177" s="38"/>
      <c r="F177" s="236" t="s">
        <v>1409</v>
      </c>
      <c r="G177" s="38"/>
      <c r="H177" s="38"/>
      <c r="I177" s="138"/>
      <c r="J177" s="38"/>
      <c r="K177" s="38"/>
      <c r="L177" s="42"/>
      <c r="M177" s="237"/>
      <c r="N177" s="85"/>
      <c r="O177" s="85"/>
      <c r="P177" s="85"/>
      <c r="Q177" s="85"/>
      <c r="R177" s="85"/>
      <c r="S177" s="85"/>
      <c r="T177" s="86"/>
      <c r="AT177" s="16" t="s">
        <v>155</v>
      </c>
      <c r="AU177" s="16" t="s">
        <v>146</v>
      </c>
    </row>
    <row r="178" s="1" customFormat="1" ht="16.5" customHeight="1">
      <c r="B178" s="37"/>
      <c r="C178" s="222" t="s">
        <v>310</v>
      </c>
      <c r="D178" s="222" t="s">
        <v>148</v>
      </c>
      <c r="E178" s="223" t="s">
        <v>1410</v>
      </c>
      <c r="F178" s="224" t="s">
        <v>1411</v>
      </c>
      <c r="G178" s="225" t="s">
        <v>1115</v>
      </c>
      <c r="H178" s="226">
        <v>0</v>
      </c>
      <c r="I178" s="227"/>
      <c r="J178" s="228">
        <f>ROUND(I178*H178,0)</f>
        <v>0</v>
      </c>
      <c r="K178" s="224" t="s">
        <v>1</v>
      </c>
      <c r="L178" s="42"/>
      <c r="M178" s="229" t="s">
        <v>1</v>
      </c>
      <c r="N178" s="230" t="s">
        <v>43</v>
      </c>
      <c r="O178" s="85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AR178" s="233" t="s">
        <v>258</v>
      </c>
      <c r="AT178" s="233" t="s">
        <v>148</v>
      </c>
      <c r="AU178" s="233" t="s">
        <v>146</v>
      </c>
      <c r="AY178" s="16" t="s">
        <v>145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6" t="s">
        <v>8</v>
      </c>
      <c r="BK178" s="234">
        <f>ROUND(I178*H178,0)</f>
        <v>0</v>
      </c>
      <c r="BL178" s="16" t="s">
        <v>258</v>
      </c>
      <c r="BM178" s="233" t="s">
        <v>484</v>
      </c>
    </row>
    <row r="179" s="1" customFormat="1">
      <c r="B179" s="37"/>
      <c r="C179" s="38"/>
      <c r="D179" s="235" t="s">
        <v>155</v>
      </c>
      <c r="E179" s="38"/>
      <c r="F179" s="236" t="s">
        <v>1411</v>
      </c>
      <c r="G179" s="38"/>
      <c r="H179" s="38"/>
      <c r="I179" s="138"/>
      <c r="J179" s="38"/>
      <c r="K179" s="38"/>
      <c r="L179" s="42"/>
      <c r="M179" s="237"/>
      <c r="N179" s="85"/>
      <c r="O179" s="85"/>
      <c r="P179" s="85"/>
      <c r="Q179" s="85"/>
      <c r="R179" s="85"/>
      <c r="S179" s="85"/>
      <c r="T179" s="86"/>
      <c r="AT179" s="16" t="s">
        <v>155</v>
      </c>
      <c r="AU179" s="16" t="s">
        <v>146</v>
      </c>
    </row>
    <row r="180" s="1" customFormat="1" ht="16.5" customHeight="1">
      <c r="B180" s="37"/>
      <c r="C180" s="222" t="s">
        <v>315</v>
      </c>
      <c r="D180" s="222" t="s">
        <v>148</v>
      </c>
      <c r="E180" s="223" t="s">
        <v>1412</v>
      </c>
      <c r="F180" s="224" t="s">
        <v>1413</v>
      </c>
      <c r="G180" s="225" t="s">
        <v>1291</v>
      </c>
      <c r="H180" s="226">
        <v>1</v>
      </c>
      <c r="I180" s="227"/>
      <c r="J180" s="228">
        <f>ROUND(I180*H180,0)</f>
        <v>0</v>
      </c>
      <c r="K180" s="224" t="s">
        <v>1</v>
      </c>
      <c r="L180" s="42"/>
      <c r="M180" s="229" t="s">
        <v>1</v>
      </c>
      <c r="N180" s="230" t="s">
        <v>43</v>
      </c>
      <c r="O180" s="85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AR180" s="233" t="s">
        <v>258</v>
      </c>
      <c r="AT180" s="233" t="s">
        <v>148</v>
      </c>
      <c r="AU180" s="233" t="s">
        <v>146</v>
      </c>
      <c r="AY180" s="16" t="s">
        <v>145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6" t="s">
        <v>8</v>
      </c>
      <c r="BK180" s="234">
        <f>ROUND(I180*H180,0)</f>
        <v>0</v>
      </c>
      <c r="BL180" s="16" t="s">
        <v>258</v>
      </c>
      <c r="BM180" s="233" t="s">
        <v>494</v>
      </c>
    </row>
    <row r="181" s="1" customFormat="1">
      <c r="B181" s="37"/>
      <c r="C181" s="38"/>
      <c r="D181" s="235" t="s">
        <v>155</v>
      </c>
      <c r="E181" s="38"/>
      <c r="F181" s="236" t="s">
        <v>1413</v>
      </c>
      <c r="G181" s="38"/>
      <c r="H181" s="38"/>
      <c r="I181" s="138"/>
      <c r="J181" s="38"/>
      <c r="K181" s="38"/>
      <c r="L181" s="42"/>
      <c r="M181" s="237"/>
      <c r="N181" s="85"/>
      <c r="O181" s="85"/>
      <c r="P181" s="85"/>
      <c r="Q181" s="85"/>
      <c r="R181" s="85"/>
      <c r="S181" s="85"/>
      <c r="T181" s="86"/>
      <c r="AT181" s="16" t="s">
        <v>155</v>
      </c>
      <c r="AU181" s="16" t="s">
        <v>146</v>
      </c>
    </row>
    <row r="182" s="1" customFormat="1" ht="16.5" customHeight="1">
      <c r="B182" s="37"/>
      <c r="C182" s="222" t="s">
        <v>321</v>
      </c>
      <c r="D182" s="222" t="s">
        <v>148</v>
      </c>
      <c r="E182" s="223" t="s">
        <v>1414</v>
      </c>
      <c r="F182" s="224" t="s">
        <v>1393</v>
      </c>
      <c r="G182" s="225" t="s">
        <v>1291</v>
      </c>
      <c r="H182" s="226">
        <v>1</v>
      </c>
      <c r="I182" s="227"/>
      <c r="J182" s="228">
        <f>ROUND(I182*H182,0)</f>
        <v>0</v>
      </c>
      <c r="K182" s="224" t="s">
        <v>1</v>
      </c>
      <c r="L182" s="42"/>
      <c r="M182" s="229" t="s">
        <v>1</v>
      </c>
      <c r="N182" s="230" t="s">
        <v>43</v>
      </c>
      <c r="O182" s="85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AR182" s="233" t="s">
        <v>258</v>
      </c>
      <c r="AT182" s="233" t="s">
        <v>148</v>
      </c>
      <c r="AU182" s="233" t="s">
        <v>146</v>
      </c>
      <c r="AY182" s="16" t="s">
        <v>145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6" t="s">
        <v>8</v>
      </c>
      <c r="BK182" s="234">
        <f>ROUND(I182*H182,0)</f>
        <v>0</v>
      </c>
      <c r="BL182" s="16" t="s">
        <v>258</v>
      </c>
      <c r="BM182" s="233" t="s">
        <v>506</v>
      </c>
    </row>
    <row r="183" s="1" customFormat="1">
      <c r="B183" s="37"/>
      <c r="C183" s="38"/>
      <c r="D183" s="235" t="s">
        <v>155</v>
      </c>
      <c r="E183" s="38"/>
      <c r="F183" s="236" t="s">
        <v>1394</v>
      </c>
      <c r="G183" s="38"/>
      <c r="H183" s="38"/>
      <c r="I183" s="138"/>
      <c r="J183" s="38"/>
      <c r="K183" s="38"/>
      <c r="L183" s="42"/>
      <c r="M183" s="237"/>
      <c r="N183" s="85"/>
      <c r="O183" s="85"/>
      <c r="P183" s="85"/>
      <c r="Q183" s="85"/>
      <c r="R183" s="85"/>
      <c r="S183" s="85"/>
      <c r="T183" s="86"/>
      <c r="AT183" s="16" t="s">
        <v>155</v>
      </c>
      <c r="AU183" s="16" t="s">
        <v>146</v>
      </c>
    </row>
    <row r="184" s="1" customFormat="1" ht="16.5" customHeight="1">
      <c r="B184" s="37"/>
      <c r="C184" s="222" t="s">
        <v>327</v>
      </c>
      <c r="D184" s="222" t="s">
        <v>148</v>
      </c>
      <c r="E184" s="223" t="s">
        <v>1395</v>
      </c>
      <c r="F184" s="224" t="s">
        <v>1396</v>
      </c>
      <c r="G184" s="225" t="s">
        <v>1397</v>
      </c>
      <c r="H184" s="284"/>
      <c r="I184" s="227"/>
      <c r="J184" s="228">
        <f>ROUND(I184*H184,0)</f>
        <v>0</v>
      </c>
      <c r="K184" s="224" t="s">
        <v>1</v>
      </c>
      <c r="L184" s="42"/>
      <c r="M184" s="229" t="s">
        <v>1</v>
      </c>
      <c r="N184" s="230" t="s">
        <v>43</v>
      </c>
      <c r="O184" s="85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AR184" s="233" t="s">
        <v>258</v>
      </c>
      <c r="AT184" s="233" t="s">
        <v>148</v>
      </c>
      <c r="AU184" s="233" t="s">
        <v>146</v>
      </c>
      <c r="AY184" s="16" t="s">
        <v>145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6" t="s">
        <v>8</v>
      </c>
      <c r="BK184" s="234">
        <f>ROUND(I184*H184,0)</f>
        <v>0</v>
      </c>
      <c r="BL184" s="16" t="s">
        <v>258</v>
      </c>
      <c r="BM184" s="233" t="s">
        <v>519</v>
      </c>
    </row>
    <row r="185" s="1" customFormat="1">
      <c r="B185" s="37"/>
      <c r="C185" s="38"/>
      <c r="D185" s="235" t="s">
        <v>155</v>
      </c>
      <c r="E185" s="38"/>
      <c r="F185" s="236" t="s">
        <v>1396</v>
      </c>
      <c r="G185" s="38"/>
      <c r="H185" s="38"/>
      <c r="I185" s="138"/>
      <c r="J185" s="38"/>
      <c r="K185" s="38"/>
      <c r="L185" s="42"/>
      <c r="M185" s="237"/>
      <c r="N185" s="85"/>
      <c r="O185" s="85"/>
      <c r="P185" s="85"/>
      <c r="Q185" s="85"/>
      <c r="R185" s="85"/>
      <c r="S185" s="85"/>
      <c r="T185" s="86"/>
      <c r="AT185" s="16" t="s">
        <v>155</v>
      </c>
      <c r="AU185" s="16" t="s">
        <v>146</v>
      </c>
    </row>
    <row r="186" s="1" customFormat="1" ht="16.5" customHeight="1">
      <c r="B186" s="37"/>
      <c r="C186" s="222" t="s">
        <v>334</v>
      </c>
      <c r="D186" s="222" t="s">
        <v>148</v>
      </c>
      <c r="E186" s="223" t="s">
        <v>1398</v>
      </c>
      <c r="F186" s="224" t="s">
        <v>1399</v>
      </c>
      <c r="G186" s="225" t="s">
        <v>1397</v>
      </c>
      <c r="H186" s="284"/>
      <c r="I186" s="227"/>
      <c r="J186" s="228">
        <f>ROUND(I186*H186,0)</f>
        <v>0</v>
      </c>
      <c r="K186" s="224" t="s">
        <v>1</v>
      </c>
      <c r="L186" s="42"/>
      <c r="M186" s="229" t="s">
        <v>1</v>
      </c>
      <c r="N186" s="230" t="s">
        <v>43</v>
      </c>
      <c r="O186" s="85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33" t="s">
        <v>258</v>
      </c>
      <c r="AT186" s="233" t="s">
        <v>148</v>
      </c>
      <c r="AU186" s="233" t="s">
        <v>146</v>
      </c>
      <c r="AY186" s="16" t="s">
        <v>145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6" t="s">
        <v>8</v>
      </c>
      <c r="BK186" s="234">
        <f>ROUND(I186*H186,0)</f>
        <v>0</v>
      </c>
      <c r="BL186" s="16" t="s">
        <v>258</v>
      </c>
      <c r="BM186" s="233" t="s">
        <v>531</v>
      </c>
    </row>
    <row r="187" s="1" customFormat="1">
      <c r="B187" s="37"/>
      <c r="C187" s="38"/>
      <c r="D187" s="235" t="s">
        <v>155</v>
      </c>
      <c r="E187" s="38"/>
      <c r="F187" s="236" t="s">
        <v>1399</v>
      </c>
      <c r="G187" s="38"/>
      <c r="H187" s="38"/>
      <c r="I187" s="138"/>
      <c r="J187" s="38"/>
      <c r="K187" s="38"/>
      <c r="L187" s="42"/>
      <c r="M187" s="237"/>
      <c r="N187" s="85"/>
      <c r="O187" s="85"/>
      <c r="P187" s="85"/>
      <c r="Q187" s="85"/>
      <c r="R187" s="85"/>
      <c r="S187" s="85"/>
      <c r="T187" s="86"/>
      <c r="AT187" s="16" t="s">
        <v>155</v>
      </c>
      <c r="AU187" s="16" t="s">
        <v>146</v>
      </c>
    </row>
    <row r="188" s="11" customFormat="1" ht="20.88" customHeight="1">
      <c r="B188" s="206"/>
      <c r="C188" s="207"/>
      <c r="D188" s="208" t="s">
        <v>77</v>
      </c>
      <c r="E188" s="220" t="s">
        <v>1415</v>
      </c>
      <c r="F188" s="220" t="s">
        <v>1416</v>
      </c>
      <c r="G188" s="207"/>
      <c r="H188" s="207"/>
      <c r="I188" s="210"/>
      <c r="J188" s="221">
        <f>BK188</f>
        <v>0</v>
      </c>
      <c r="K188" s="207"/>
      <c r="L188" s="212"/>
      <c r="M188" s="213"/>
      <c r="N188" s="214"/>
      <c r="O188" s="214"/>
      <c r="P188" s="215">
        <f>SUM(P189:P196)</f>
        <v>0</v>
      </c>
      <c r="Q188" s="214"/>
      <c r="R188" s="215">
        <f>SUM(R189:R196)</f>
        <v>0</v>
      </c>
      <c r="S188" s="214"/>
      <c r="T188" s="216">
        <f>SUM(T189:T196)</f>
        <v>0</v>
      </c>
      <c r="AR188" s="217" t="s">
        <v>8</v>
      </c>
      <c r="AT188" s="218" t="s">
        <v>77</v>
      </c>
      <c r="AU188" s="218" t="s">
        <v>87</v>
      </c>
      <c r="AY188" s="217" t="s">
        <v>145</v>
      </c>
      <c r="BK188" s="219">
        <f>SUM(BK189:BK196)</f>
        <v>0</v>
      </c>
    </row>
    <row r="189" s="1" customFormat="1" ht="16.5" customHeight="1">
      <c r="B189" s="37"/>
      <c r="C189" s="222" t="s">
        <v>339</v>
      </c>
      <c r="D189" s="222" t="s">
        <v>148</v>
      </c>
      <c r="E189" s="223" t="s">
        <v>1417</v>
      </c>
      <c r="F189" s="224" t="s">
        <v>1418</v>
      </c>
      <c r="G189" s="225" t="s">
        <v>1115</v>
      </c>
      <c r="H189" s="226">
        <v>1</v>
      </c>
      <c r="I189" s="227"/>
      <c r="J189" s="228">
        <f>ROUND(I189*H189,0)</f>
        <v>0</v>
      </c>
      <c r="K189" s="224" t="s">
        <v>1</v>
      </c>
      <c r="L189" s="42"/>
      <c r="M189" s="229" t="s">
        <v>1</v>
      </c>
      <c r="N189" s="230" t="s">
        <v>43</v>
      </c>
      <c r="O189" s="85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AR189" s="233" t="s">
        <v>258</v>
      </c>
      <c r="AT189" s="233" t="s">
        <v>148</v>
      </c>
      <c r="AU189" s="233" t="s">
        <v>146</v>
      </c>
      <c r="AY189" s="16" t="s">
        <v>145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6" t="s">
        <v>8</v>
      </c>
      <c r="BK189" s="234">
        <f>ROUND(I189*H189,0)</f>
        <v>0</v>
      </c>
      <c r="BL189" s="16" t="s">
        <v>258</v>
      </c>
      <c r="BM189" s="233" t="s">
        <v>87</v>
      </c>
    </row>
    <row r="190" s="1" customFormat="1">
      <c r="B190" s="37"/>
      <c r="C190" s="38"/>
      <c r="D190" s="235" t="s">
        <v>155</v>
      </c>
      <c r="E190" s="38"/>
      <c r="F190" s="236" t="s">
        <v>1419</v>
      </c>
      <c r="G190" s="38"/>
      <c r="H190" s="38"/>
      <c r="I190" s="138"/>
      <c r="J190" s="38"/>
      <c r="K190" s="38"/>
      <c r="L190" s="42"/>
      <c r="M190" s="237"/>
      <c r="N190" s="85"/>
      <c r="O190" s="85"/>
      <c r="P190" s="85"/>
      <c r="Q190" s="85"/>
      <c r="R190" s="85"/>
      <c r="S190" s="85"/>
      <c r="T190" s="86"/>
      <c r="AT190" s="16" t="s">
        <v>155</v>
      </c>
      <c r="AU190" s="16" t="s">
        <v>146</v>
      </c>
    </row>
    <row r="191" s="1" customFormat="1" ht="16.5" customHeight="1">
      <c r="B191" s="37"/>
      <c r="C191" s="222" t="s">
        <v>346</v>
      </c>
      <c r="D191" s="222" t="s">
        <v>148</v>
      </c>
      <c r="E191" s="223" t="s">
        <v>1420</v>
      </c>
      <c r="F191" s="224" t="s">
        <v>1393</v>
      </c>
      <c r="G191" s="225" t="s">
        <v>1291</v>
      </c>
      <c r="H191" s="226">
        <v>1</v>
      </c>
      <c r="I191" s="227"/>
      <c r="J191" s="228">
        <f>ROUND(I191*H191,0)</f>
        <v>0</v>
      </c>
      <c r="K191" s="224" t="s">
        <v>1</v>
      </c>
      <c r="L191" s="42"/>
      <c r="M191" s="229" t="s">
        <v>1</v>
      </c>
      <c r="N191" s="230" t="s">
        <v>43</v>
      </c>
      <c r="O191" s="85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AR191" s="233" t="s">
        <v>258</v>
      </c>
      <c r="AT191" s="233" t="s">
        <v>148</v>
      </c>
      <c r="AU191" s="233" t="s">
        <v>146</v>
      </c>
      <c r="AY191" s="16" t="s">
        <v>145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6" t="s">
        <v>8</v>
      </c>
      <c r="BK191" s="234">
        <f>ROUND(I191*H191,0)</f>
        <v>0</v>
      </c>
      <c r="BL191" s="16" t="s">
        <v>258</v>
      </c>
      <c r="BM191" s="233" t="s">
        <v>153</v>
      </c>
    </row>
    <row r="192" s="1" customFormat="1">
      <c r="B192" s="37"/>
      <c r="C192" s="38"/>
      <c r="D192" s="235" t="s">
        <v>155</v>
      </c>
      <c r="E192" s="38"/>
      <c r="F192" s="236" t="s">
        <v>1394</v>
      </c>
      <c r="G192" s="38"/>
      <c r="H192" s="38"/>
      <c r="I192" s="138"/>
      <c r="J192" s="38"/>
      <c r="K192" s="38"/>
      <c r="L192" s="42"/>
      <c r="M192" s="237"/>
      <c r="N192" s="85"/>
      <c r="O192" s="85"/>
      <c r="P192" s="85"/>
      <c r="Q192" s="85"/>
      <c r="R192" s="85"/>
      <c r="S192" s="85"/>
      <c r="T192" s="86"/>
      <c r="AT192" s="16" t="s">
        <v>155</v>
      </c>
      <c r="AU192" s="16" t="s">
        <v>146</v>
      </c>
    </row>
    <row r="193" s="1" customFormat="1" ht="16.5" customHeight="1">
      <c r="B193" s="37"/>
      <c r="C193" s="222" t="s">
        <v>351</v>
      </c>
      <c r="D193" s="222" t="s">
        <v>148</v>
      </c>
      <c r="E193" s="223" t="s">
        <v>1395</v>
      </c>
      <c r="F193" s="224" t="s">
        <v>1396</v>
      </c>
      <c r="G193" s="225" t="s">
        <v>1397</v>
      </c>
      <c r="H193" s="284"/>
      <c r="I193" s="227"/>
      <c r="J193" s="228">
        <f>ROUND(I193*H193,0)</f>
        <v>0</v>
      </c>
      <c r="K193" s="224" t="s">
        <v>1</v>
      </c>
      <c r="L193" s="42"/>
      <c r="M193" s="229" t="s">
        <v>1</v>
      </c>
      <c r="N193" s="230" t="s">
        <v>43</v>
      </c>
      <c r="O193" s="85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AR193" s="233" t="s">
        <v>258</v>
      </c>
      <c r="AT193" s="233" t="s">
        <v>148</v>
      </c>
      <c r="AU193" s="233" t="s">
        <v>146</v>
      </c>
      <c r="AY193" s="16" t="s">
        <v>145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6" t="s">
        <v>8</v>
      </c>
      <c r="BK193" s="234">
        <f>ROUND(I193*H193,0)</f>
        <v>0</v>
      </c>
      <c r="BL193" s="16" t="s">
        <v>258</v>
      </c>
      <c r="BM193" s="233" t="s">
        <v>185</v>
      </c>
    </row>
    <row r="194" s="1" customFormat="1">
      <c r="B194" s="37"/>
      <c r="C194" s="38"/>
      <c r="D194" s="235" t="s">
        <v>155</v>
      </c>
      <c r="E194" s="38"/>
      <c r="F194" s="236" t="s">
        <v>1396</v>
      </c>
      <c r="G194" s="38"/>
      <c r="H194" s="38"/>
      <c r="I194" s="138"/>
      <c r="J194" s="38"/>
      <c r="K194" s="38"/>
      <c r="L194" s="42"/>
      <c r="M194" s="237"/>
      <c r="N194" s="85"/>
      <c r="O194" s="85"/>
      <c r="P194" s="85"/>
      <c r="Q194" s="85"/>
      <c r="R194" s="85"/>
      <c r="S194" s="85"/>
      <c r="T194" s="86"/>
      <c r="AT194" s="16" t="s">
        <v>155</v>
      </c>
      <c r="AU194" s="16" t="s">
        <v>146</v>
      </c>
    </row>
    <row r="195" s="1" customFormat="1" ht="16.5" customHeight="1">
      <c r="B195" s="37"/>
      <c r="C195" s="222" t="s">
        <v>356</v>
      </c>
      <c r="D195" s="222" t="s">
        <v>148</v>
      </c>
      <c r="E195" s="223" t="s">
        <v>1398</v>
      </c>
      <c r="F195" s="224" t="s">
        <v>1399</v>
      </c>
      <c r="G195" s="225" t="s">
        <v>1397</v>
      </c>
      <c r="H195" s="284"/>
      <c r="I195" s="227"/>
      <c r="J195" s="228">
        <f>ROUND(I195*H195,0)</f>
        <v>0</v>
      </c>
      <c r="K195" s="224" t="s">
        <v>1</v>
      </c>
      <c r="L195" s="42"/>
      <c r="M195" s="229" t="s">
        <v>1</v>
      </c>
      <c r="N195" s="230" t="s">
        <v>43</v>
      </c>
      <c r="O195" s="85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AR195" s="233" t="s">
        <v>258</v>
      </c>
      <c r="AT195" s="233" t="s">
        <v>148</v>
      </c>
      <c r="AU195" s="233" t="s">
        <v>146</v>
      </c>
      <c r="AY195" s="16" t="s">
        <v>145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6" t="s">
        <v>8</v>
      </c>
      <c r="BK195" s="234">
        <f>ROUND(I195*H195,0)</f>
        <v>0</v>
      </c>
      <c r="BL195" s="16" t="s">
        <v>258</v>
      </c>
      <c r="BM195" s="233" t="s">
        <v>200</v>
      </c>
    </row>
    <row r="196" s="1" customFormat="1">
      <c r="B196" s="37"/>
      <c r="C196" s="38"/>
      <c r="D196" s="235" t="s">
        <v>155</v>
      </c>
      <c r="E196" s="38"/>
      <c r="F196" s="236" t="s">
        <v>1399</v>
      </c>
      <c r="G196" s="38"/>
      <c r="H196" s="38"/>
      <c r="I196" s="138"/>
      <c r="J196" s="38"/>
      <c r="K196" s="38"/>
      <c r="L196" s="42"/>
      <c r="M196" s="237"/>
      <c r="N196" s="85"/>
      <c r="O196" s="85"/>
      <c r="P196" s="85"/>
      <c r="Q196" s="85"/>
      <c r="R196" s="85"/>
      <c r="S196" s="85"/>
      <c r="T196" s="86"/>
      <c r="AT196" s="16" t="s">
        <v>155</v>
      </c>
      <c r="AU196" s="16" t="s">
        <v>146</v>
      </c>
    </row>
    <row r="197" s="11" customFormat="1" ht="20.88" customHeight="1">
      <c r="B197" s="206"/>
      <c r="C197" s="207"/>
      <c r="D197" s="208" t="s">
        <v>77</v>
      </c>
      <c r="E197" s="220" t="s">
        <v>1421</v>
      </c>
      <c r="F197" s="220" t="s">
        <v>1422</v>
      </c>
      <c r="G197" s="207"/>
      <c r="H197" s="207"/>
      <c r="I197" s="210"/>
      <c r="J197" s="221">
        <f>BK197</f>
        <v>0</v>
      </c>
      <c r="K197" s="207"/>
      <c r="L197" s="212"/>
      <c r="M197" s="213"/>
      <c r="N197" s="214"/>
      <c r="O197" s="214"/>
      <c r="P197" s="215">
        <f>SUM(P198:P223)</f>
        <v>0</v>
      </c>
      <c r="Q197" s="214"/>
      <c r="R197" s="215">
        <f>SUM(R198:R223)</f>
        <v>0</v>
      </c>
      <c r="S197" s="214"/>
      <c r="T197" s="216">
        <f>SUM(T198:T223)</f>
        <v>0</v>
      </c>
      <c r="AR197" s="217" t="s">
        <v>8</v>
      </c>
      <c r="AT197" s="218" t="s">
        <v>77</v>
      </c>
      <c r="AU197" s="218" t="s">
        <v>87</v>
      </c>
      <c r="AY197" s="217" t="s">
        <v>145</v>
      </c>
      <c r="BK197" s="219">
        <f>SUM(BK198:BK223)</f>
        <v>0</v>
      </c>
    </row>
    <row r="198" s="1" customFormat="1" ht="16.5" customHeight="1">
      <c r="B198" s="37"/>
      <c r="C198" s="222" t="s">
        <v>362</v>
      </c>
      <c r="D198" s="222" t="s">
        <v>148</v>
      </c>
      <c r="E198" s="223" t="s">
        <v>1423</v>
      </c>
      <c r="F198" s="224" t="s">
        <v>1424</v>
      </c>
      <c r="G198" s="225" t="s">
        <v>181</v>
      </c>
      <c r="H198" s="226">
        <v>60</v>
      </c>
      <c r="I198" s="227"/>
      <c r="J198" s="228">
        <f>ROUND(I198*H198,0)</f>
        <v>0</v>
      </c>
      <c r="K198" s="224" t="s">
        <v>1</v>
      </c>
      <c r="L198" s="42"/>
      <c r="M198" s="229" t="s">
        <v>1</v>
      </c>
      <c r="N198" s="230" t="s">
        <v>43</v>
      </c>
      <c r="O198" s="85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AR198" s="233" t="s">
        <v>258</v>
      </c>
      <c r="AT198" s="233" t="s">
        <v>148</v>
      </c>
      <c r="AU198" s="233" t="s">
        <v>146</v>
      </c>
      <c r="AY198" s="16" t="s">
        <v>145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6" t="s">
        <v>8</v>
      </c>
      <c r="BK198" s="234">
        <f>ROUND(I198*H198,0)</f>
        <v>0</v>
      </c>
      <c r="BL198" s="16" t="s">
        <v>258</v>
      </c>
      <c r="BM198" s="233" t="s">
        <v>543</v>
      </c>
    </row>
    <row r="199" s="1" customFormat="1">
      <c r="B199" s="37"/>
      <c r="C199" s="38"/>
      <c r="D199" s="235" t="s">
        <v>155</v>
      </c>
      <c r="E199" s="38"/>
      <c r="F199" s="236" t="s">
        <v>1424</v>
      </c>
      <c r="G199" s="38"/>
      <c r="H199" s="38"/>
      <c r="I199" s="138"/>
      <c r="J199" s="38"/>
      <c r="K199" s="38"/>
      <c r="L199" s="42"/>
      <c r="M199" s="237"/>
      <c r="N199" s="85"/>
      <c r="O199" s="85"/>
      <c r="P199" s="85"/>
      <c r="Q199" s="85"/>
      <c r="R199" s="85"/>
      <c r="S199" s="85"/>
      <c r="T199" s="86"/>
      <c r="AT199" s="16" t="s">
        <v>155</v>
      </c>
      <c r="AU199" s="16" t="s">
        <v>146</v>
      </c>
    </row>
    <row r="200" s="1" customFormat="1" ht="16.5" customHeight="1">
      <c r="B200" s="37"/>
      <c r="C200" s="222" t="s">
        <v>366</v>
      </c>
      <c r="D200" s="222" t="s">
        <v>148</v>
      </c>
      <c r="E200" s="223" t="s">
        <v>1425</v>
      </c>
      <c r="F200" s="224" t="s">
        <v>1426</v>
      </c>
      <c r="G200" s="225" t="s">
        <v>181</v>
      </c>
      <c r="H200" s="226">
        <v>10</v>
      </c>
      <c r="I200" s="227"/>
      <c r="J200" s="228">
        <f>ROUND(I200*H200,0)</f>
        <v>0</v>
      </c>
      <c r="K200" s="224" t="s">
        <v>1</v>
      </c>
      <c r="L200" s="42"/>
      <c r="M200" s="229" t="s">
        <v>1</v>
      </c>
      <c r="N200" s="230" t="s">
        <v>43</v>
      </c>
      <c r="O200" s="85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AR200" s="233" t="s">
        <v>258</v>
      </c>
      <c r="AT200" s="233" t="s">
        <v>148</v>
      </c>
      <c r="AU200" s="233" t="s">
        <v>146</v>
      </c>
      <c r="AY200" s="16" t="s">
        <v>145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6" t="s">
        <v>8</v>
      </c>
      <c r="BK200" s="234">
        <f>ROUND(I200*H200,0)</f>
        <v>0</v>
      </c>
      <c r="BL200" s="16" t="s">
        <v>258</v>
      </c>
      <c r="BM200" s="233" t="s">
        <v>553</v>
      </c>
    </row>
    <row r="201" s="1" customFormat="1">
      <c r="B201" s="37"/>
      <c r="C201" s="38"/>
      <c r="D201" s="235" t="s">
        <v>155</v>
      </c>
      <c r="E201" s="38"/>
      <c r="F201" s="236" t="s">
        <v>1426</v>
      </c>
      <c r="G201" s="38"/>
      <c r="H201" s="38"/>
      <c r="I201" s="138"/>
      <c r="J201" s="38"/>
      <c r="K201" s="38"/>
      <c r="L201" s="42"/>
      <c r="M201" s="237"/>
      <c r="N201" s="85"/>
      <c r="O201" s="85"/>
      <c r="P201" s="85"/>
      <c r="Q201" s="85"/>
      <c r="R201" s="85"/>
      <c r="S201" s="85"/>
      <c r="T201" s="86"/>
      <c r="AT201" s="16" t="s">
        <v>155</v>
      </c>
      <c r="AU201" s="16" t="s">
        <v>146</v>
      </c>
    </row>
    <row r="202" s="1" customFormat="1" ht="16.5" customHeight="1">
      <c r="B202" s="37"/>
      <c r="C202" s="222" t="s">
        <v>371</v>
      </c>
      <c r="D202" s="222" t="s">
        <v>148</v>
      </c>
      <c r="E202" s="223" t="s">
        <v>1427</v>
      </c>
      <c r="F202" s="224" t="s">
        <v>1428</v>
      </c>
      <c r="G202" s="225" t="s">
        <v>181</v>
      </c>
      <c r="H202" s="226">
        <v>50</v>
      </c>
      <c r="I202" s="227"/>
      <c r="J202" s="228">
        <f>ROUND(I202*H202,0)</f>
        <v>0</v>
      </c>
      <c r="K202" s="224" t="s">
        <v>1</v>
      </c>
      <c r="L202" s="42"/>
      <c r="M202" s="229" t="s">
        <v>1</v>
      </c>
      <c r="N202" s="230" t="s">
        <v>43</v>
      </c>
      <c r="O202" s="85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AR202" s="233" t="s">
        <v>258</v>
      </c>
      <c r="AT202" s="233" t="s">
        <v>148</v>
      </c>
      <c r="AU202" s="233" t="s">
        <v>146</v>
      </c>
      <c r="AY202" s="16" t="s">
        <v>145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6" t="s">
        <v>8</v>
      </c>
      <c r="BK202" s="234">
        <f>ROUND(I202*H202,0)</f>
        <v>0</v>
      </c>
      <c r="BL202" s="16" t="s">
        <v>258</v>
      </c>
      <c r="BM202" s="233" t="s">
        <v>565</v>
      </c>
    </row>
    <row r="203" s="1" customFormat="1">
      <c r="B203" s="37"/>
      <c r="C203" s="38"/>
      <c r="D203" s="235" t="s">
        <v>155</v>
      </c>
      <c r="E203" s="38"/>
      <c r="F203" s="236" t="s">
        <v>1428</v>
      </c>
      <c r="G203" s="38"/>
      <c r="H203" s="38"/>
      <c r="I203" s="138"/>
      <c r="J203" s="38"/>
      <c r="K203" s="38"/>
      <c r="L203" s="42"/>
      <c r="M203" s="237"/>
      <c r="N203" s="85"/>
      <c r="O203" s="85"/>
      <c r="P203" s="85"/>
      <c r="Q203" s="85"/>
      <c r="R203" s="85"/>
      <c r="S203" s="85"/>
      <c r="T203" s="86"/>
      <c r="AT203" s="16" t="s">
        <v>155</v>
      </c>
      <c r="AU203" s="16" t="s">
        <v>146</v>
      </c>
    </row>
    <row r="204" s="1" customFormat="1" ht="16.5" customHeight="1">
      <c r="B204" s="37"/>
      <c r="C204" s="222" t="s">
        <v>375</v>
      </c>
      <c r="D204" s="222" t="s">
        <v>148</v>
      </c>
      <c r="E204" s="223" t="s">
        <v>1429</v>
      </c>
      <c r="F204" s="224" t="s">
        <v>1430</v>
      </c>
      <c r="G204" s="225" t="s">
        <v>181</v>
      </c>
      <c r="H204" s="226">
        <v>50</v>
      </c>
      <c r="I204" s="227"/>
      <c r="J204" s="228">
        <f>ROUND(I204*H204,0)</f>
        <v>0</v>
      </c>
      <c r="K204" s="224" t="s">
        <v>1</v>
      </c>
      <c r="L204" s="42"/>
      <c r="M204" s="229" t="s">
        <v>1</v>
      </c>
      <c r="N204" s="230" t="s">
        <v>43</v>
      </c>
      <c r="O204" s="85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AR204" s="233" t="s">
        <v>258</v>
      </c>
      <c r="AT204" s="233" t="s">
        <v>148</v>
      </c>
      <c r="AU204" s="233" t="s">
        <v>146</v>
      </c>
      <c r="AY204" s="16" t="s">
        <v>145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6" t="s">
        <v>8</v>
      </c>
      <c r="BK204" s="234">
        <f>ROUND(I204*H204,0)</f>
        <v>0</v>
      </c>
      <c r="BL204" s="16" t="s">
        <v>258</v>
      </c>
      <c r="BM204" s="233" t="s">
        <v>575</v>
      </c>
    </row>
    <row r="205" s="1" customFormat="1">
      <c r="B205" s="37"/>
      <c r="C205" s="38"/>
      <c r="D205" s="235" t="s">
        <v>155</v>
      </c>
      <c r="E205" s="38"/>
      <c r="F205" s="236" t="s">
        <v>1430</v>
      </c>
      <c r="G205" s="38"/>
      <c r="H205" s="38"/>
      <c r="I205" s="138"/>
      <c r="J205" s="38"/>
      <c r="K205" s="38"/>
      <c r="L205" s="42"/>
      <c r="M205" s="237"/>
      <c r="N205" s="85"/>
      <c r="O205" s="85"/>
      <c r="P205" s="85"/>
      <c r="Q205" s="85"/>
      <c r="R205" s="85"/>
      <c r="S205" s="85"/>
      <c r="T205" s="86"/>
      <c r="AT205" s="16" t="s">
        <v>155</v>
      </c>
      <c r="AU205" s="16" t="s">
        <v>146</v>
      </c>
    </row>
    <row r="206" s="1" customFormat="1" ht="16.5" customHeight="1">
      <c r="B206" s="37"/>
      <c r="C206" s="222" t="s">
        <v>379</v>
      </c>
      <c r="D206" s="222" t="s">
        <v>148</v>
      </c>
      <c r="E206" s="223" t="s">
        <v>1431</v>
      </c>
      <c r="F206" s="224" t="s">
        <v>1432</v>
      </c>
      <c r="G206" s="225" t="s">
        <v>181</v>
      </c>
      <c r="H206" s="226">
        <v>0</v>
      </c>
      <c r="I206" s="227"/>
      <c r="J206" s="228">
        <f>ROUND(I206*H206,0)</f>
        <v>0</v>
      </c>
      <c r="K206" s="224" t="s">
        <v>1</v>
      </c>
      <c r="L206" s="42"/>
      <c r="M206" s="229" t="s">
        <v>1</v>
      </c>
      <c r="N206" s="230" t="s">
        <v>43</v>
      </c>
      <c r="O206" s="85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AR206" s="233" t="s">
        <v>258</v>
      </c>
      <c r="AT206" s="233" t="s">
        <v>148</v>
      </c>
      <c r="AU206" s="233" t="s">
        <v>146</v>
      </c>
      <c r="AY206" s="16" t="s">
        <v>145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6" t="s">
        <v>8</v>
      </c>
      <c r="BK206" s="234">
        <f>ROUND(I206*H206,0)</f>
        <v>0</v>
      </c>
      <c r="BL206" s="16" t="s">
        <v>258</v>
      </c>
      <c r="BM206" s="233" t="s">
        <v>587</v>
      </c>
    </row>
    <row r="207" s="1" customFormat="1">
      <c r="B207" s="37"/>
      <c r="C207" s="38"/>
      <c r="D207" s="235" t="s">
        <v>155</v>
      </c>
      <c r="E207" s="38"/>
      <c r="F207" s="236" t="s">
        <v>1432</v>
      </c>
      <c r="G207" s="38"/>
      <c r="H207" s="38"/>
      <c r="I207" s="138"/>
      <c r="J207" s="38"/>
      <c r="K207" s="38"/>
      <c r="L207" s="42"/>
      <c r="M207" s="237"/>
      <c r="N207" s="85"/>
      <c r="O207" s="85"/>
      <c r="P207" s="85"/>
      <c r="Q207" s="85"/>
      <c r="R207" s="85"/>
      <c r="S207" s="85"/>
      <c r="T207" s="86"/>
      <c r="AT207" s="16" t="s">
        <v>155</v>
      </c>
      <c r="AU207" s="16" t="s">
        <v>146</v>
      </c>
    </row>
    <row r="208" s="1" customFormat="1" ht="16.5" customHeight="1">
      <c r="B208" s="37"/>
      <c r="C208" s="222" t="s">
        <v>383</v>
      </c>
      <c r="D208" s="222" t="s">
        <v>148</v>
      </c>
      <c r="E208" s="223" t="s">
        <v>1433</v>
      </c>
      <c r="F208" s="224" t="s">
        <v>1434</v>
      </c>
      <c r="G208" s="225" t="s">
        <v>181</v>
      </c>
      <c r="H208" s="226">
        <v>4</v>
      </c>
      <c r="I208" s="227"/>
      <c r="J208" s="228">
        <f>ROUND(I208*H208,0)</f>
        <v>0</v>
      </c>
      <c r="K208" s="224" t="s">
        <v>1</v>
      </c>
      <c r="L208" s="42"/>
      <c r="M208" s="229" t="s">
        <v>1</v>
      </c>
      <c r="N208" s="230" t="s">
        <v>43</v>
      </c>
      <c r="O208" s="85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AR208" s="233" t="s">
        <v>258</v>
      </c>
      <c r="AT208" s="233" t="s">
        <v>148</v>
      </c>
      <c r="AU208" s="233" t="s">
        <v>146</v>
      </c>
      <c r="AY208" s="16" t="s">
        <v>145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6" t="s">
        <v>8</v>
      </c>
      <c r="BK208" s="234">
        <f>ROUND(I208*H208,0)</f>
        <v>0</v>
      </c>
      <c r="BL208" s="16" t="s">
        <v>258</v>
      </c>
      <c r="BM208" s="233" t="s">
        <v>604</v>
      </c>
    </row>
    <row r="209" s="1" customFormat="1">
      <c r="B209" s="37"/>
      <c r="C209" s="38"/>
      <c r="D209" s="235" t="s">
        <v>155</v>
      </c>
      <c r="E209" s="38"/>
      <c r="F209" s="236" t="s">
        <v>1434</v>
      </c>
      <c r="G209" s="38"/>
      <c r="H209" s="38"/>
      <c r="I209" s="138"/>
      <c r="J209" s="38"/>
      <c r="K209" s="38"/>
      <c r="L209" s="42"/>
      <c r="M209" s="237"/>
      <c r="N209" s="85"/>
      <c r="O209" s="85"/>
      <c r="P209" s="85"/>
      <c r="Q209" s="85"/>
      <c r="R209" s="85"/>
      <c r="S209" s="85"/>
      <c r="T209" s="86"/>
      <c r="AT209" s="16" t="s">
        <v>155</v>
      </c>
      <c r="AU209" s="16" t="s">
        <v>146</v>
      </c>
    </row>
    <row r="210" s="1" customFormat="1" ht="16.5" customHeight="1">
      <c r="B210" s="37"/>
      <c r="C210" s="222" t="s">
        <v>388</v>
      </c>
      <c r="D210" s="222" t="s">
        <v>148</v>
      </c>
      <c r="E210" s="223" t="s">
        <v>1435</v>
      </c>
      <c r="F210" s="224" t="s">
        <v>1436</v>
      </c>
      <c r="G210" s="225" t="s">
        <v>181</v>
      </c>
      <c r="H210" s="226">
        <v>16</v>
      </c>
      <c r="I210" s="227"/>
      <c r="J210" s="228">
        <f>ROUND(I210*H210,0)</f>
        <v>0</v>
      </c>
      <c r="K210" s="224" t="s">
        <v>1</v>
      </c>
      <c r="L210" s="42"/>
      <c r="M210" s="229" t="s">
        <v>1</v>
      </c>
      <c r="N210" s="230" t="s">
        <v>43</v>
      </c>
      <c r="O210" s="85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AR210" s="233" t="s">
        <v>258</v>
      </c>
      <c r="AT210" s="233" t="s">
        <v>148</v>
      </c>
      <c r="AU210" s="233" t="s">
        <v>146</v>
      </c>
      <c r="AY210" s="16" t="s">
        <v>145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6" t="s">
        <v>8</v>
      </c>
      <c r="BK210" s="234">
        <f>ROUND(I210*H210,0)</f>
        <v>0</v>
      </c>
      <c r="BL210" s="16" t="s">
        <v>258</v>
      </c>
      <c r="BM210" s="233" t="s">
        <v>618</v>
      </c>
    </row>
    <row r="211" s="1" customFormat="1">
      <c r="B211" s="37"/>
      <c r="C211" s="38"/>
      <c r="D211" s="235" t="s">
        <v>155</v>
      </c>
      <c r="E211" s="38"/>
      <c r="F211" s="236" t="s">
        <v>1436</v>
      </c>
      <c r="G211" s="38"/>
      <c r="H211" s="38"/>
      <c r="I211" s="138"/>
      <c r="J211" s="38"/>
      <c r="K211" s="38"/>
      <c r="L211" s="42"/>
      <c r="M211" s="237"/>
      <c r="N211" s="85"/>
      <c r="O211" s="85"/>
      <c r="P211" s="85"/>
      <c r="Q211" s="85"/>
      <c r="R211" s="85"/>
      <c r="S211" s="85"/>
      <c r="T211" s="86"/>
      <c r="AT211" s="16" t="s">
        <v>155</v>
      </c>
      <c r="AU211" s="16" t="s">
        <v>146</v>
      </c>
    </row>
    <row r="212" s="1" customFormat="1" ht="16.5" customHeight="1">
      <c r="B212" s="37"/>
      <c r="C212" s="222" t="s">
        <v>392</v>
      </c>
      <c r="D212" s="222" t="s">
        <v>148</v>
      </c>
      <c r="E212" s="223" t="s">
        <v>1437</v>
      </c>
      <c r="F212" s="224" t="s">
        <v>1438</v>
      </c>
      <c r="G212" s="225" t="s">
        <v>1291</v>
      </c>
      <c r="H212" s="226">
        <v>10</v>
      </c>
      <c r="I212" s="227"/>
      <c r="J212" s="228">
        <f>ROUND(I212*H212,0)</f>
        <v>0</v>
      </c>
      <c r="K212" s="224" t="s">
        <v>1</v>
      </c>
      <c r="L212" s="42"/>
      <c r="M212" s="229" t="s">
        <v>1</v>
      </c>
      <c r="N212" s="230" t="s">
        <v>43</v>
      </c>
      <c r="O212" s="85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AR212" s="233" t="s">
        <v>258</v>
      </c>
      <c r="AT212" s="233" t="s">
        <v>148</v>
      </c>
      <c r="AU212" s="233" t="s">
        <v>146</v>
      </c>
      <c r="AY212" s="16" t="s">
        <v>145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6" t="s">
        <v>8</v>
      </c>
      <c r="BK212" s="234">
        <f>ROUND(I212*H212,0)</f>
        <v>0</v>
      </c>
      <c r="BL212" s="16" t="s">
        <v>258</v>
      </c>
      <c r="BM212" s="233" t="s">
        <v>630</v>
      </c>
    </row>
    <row r="213" s="1" customFormat="1">
      <c r="B213" s="37"/>
      <c r="C213" s="38"/>
      <c r="D213" s="235" t="s">
        <v>155</v>
      </c>
      <c r="E213" s="38"/>
      <c r="F213" s="236" t="s">
        <v>1438</v>
      </c>
      <c r="G213" s="38"/>
      <c r="H213" s="38"/>
      <c r="I213" s="138"/>
      <c r="J213" s="38"/>
      <c r="K213" s="38"/>
      <c r="L213" s="42"/>
      <c r="M213" s="237"/>
      <c r="N213" s="85"/>
      <c r="O213" s="85"/>
      <c r="P213" s="85"/>
      <c r="Q213" s="85"/>
      <c r="R213" s="85"/>
      <c r="S213" s="85"/>
      <c r="T213" s="86"/>
      <c r="AT213" s="16" t="s">
        <v>155</v>
      </c>
      <c r="AU213" s="16" t="s">
        <v>146</v>
      </c>
    </row>
    <row r="214" s="1" customFormat="1" ht="16.5" customHeight="1">
      <c r="B214" s="37"/>
      <c r="C214" s="222" t="s">
        <v>396</v>
      </c>
      <c r="D214" s="222" t="s">
        <v>148</v>
      </c>
      <c r="E214" s="223" t="s">
        <v>1439</v>
      </c>
      <c r="F214" s="224" t="s">
        <v>1440</v>
      </c>
      <c r="G214" s="225" t="s">
        <v>181</v>
      </c>
      <c r="H214" s="226">
        <v>2</v>
      </c>
      <c r="I214" s="227"/>
      <c r="J214" s="228">
        <f>ROUND(I214*H214,0)</f>
        <v>0</v>
      </c>
      <c r="K214" s="224" t="s">
        <v>1</v>
      </c>
      <c r="L214" s="42"/>
      <c r="M214" s="229" t="s">
        <v>1</v>
      </c>
      <c r="N214" s="230" t="s">
        <v>43</v>
      </c>
      <c r="O214" s="85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AR214" s="233" t="s">
        <v>258</v>
      </c>
      <c r="AT214" s="233" t="s">
        <v>148</v>
      </c>
      <c r="AU214" s="233" t="s">
        <v>146</v>
      </c>
      <c r="AY214" s="16" t="s">
        <v>145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6" t="s">
        <v>8</v>
      </c>
      <c r="BK214" s="234">
        <f>ROUND(I214*H214,0)</f>
        <v>0</v>
      </c>
      <c r="BL214" s="16" t="s">
        <v>258</v>
      </c>
      <c r="BM214" s="233" t="s">
        <v>643</v>
      </c>
    </row>
    <row r="215" s="1" customFormat="1">
      <c r="B215" s="37"/>
      <c r="C215" s="38"/>
      <c r="D215" s="235" t="s">
        <v>155</v>
      </c>
      <c r="E215" s="38"/>
      <c r="F215" s="236" t="s">
        <v>1440</v>
      </c>
      <c r="G215" s="38"/>
      <c r="H215" s="38"/>
      <c r="I215" s="138"/>
      <c r="J215" s="38"/>
      <c r="K215" s="38"/>
      <c r="L215" s="42"/>
      <c r="M215" s="237"/>
      <c r="N215" s="85"/>
      <c r="O215" s="85"/>
      <c r="P215" s="85"/>
      <c r="Q215" s="85"/>
      <c r="R215" s="85"/>
      <c r="S215" s="85"/>
      <c r="T215" s="86"/>
      <c r="AT215" s="16" t="s">
        <v>155</v>
      </c>
      <c r="AU215" s="16" t="s">
        <v>146</v>
      </c>
    </row>
    <row r="216" s="1" customFormat="1" ht="16.5" customHeight="1">
      <c r="B216" s="37"/>
      <c r="C216" s="222" t="s">
        <v>400</v>
      </c>
      <c r="D216" s="222" t="s">
        <v>148</v>
      </c>
      <c r="E216" s="223" t="s">
        <v>1441</v>
      </c>
      <c r="F216" s="224" t="s">
        <v>1442</v>
      </c>
      <c r="G216" s="225" t="s">
        <v>181</v>
      </c>
      <c r="H216" s="226">
        <v>10</v>
      </c>
      <c r="I216" s="227"/>
      <c r="J216" s="228">
        <f>ROUND(I216*H216,0)</f>
        <v>0</v>
      </c>
      <c r="K216" s="224" t="s">
        <v>1</v>
      </c>
      <c r="L216" s="42"/>
      <c r="M216" s="229" t="s">
        <v>1</v>
      </c>
      <c r="N216" s="230" t="s">
        <v>43</v>
      </c>
      <c r="O216" s="85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AR216" s="233" t="s">
        <v>258</v>
      </c>
      <c r="AT216" s="233" t="s">
        <v>148</v>
      </c>
      <c r="AU216" s="233" t="s">
        <v>146</v>
      </c>
      <c r="AY216" s="16" t="s">
        <v>145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6" t="s">
        <v>8</v>
      </c>
      <c r="BK216" s="234">
        <f>ROUND(I216*H216,0)</f>
        <v>0</v>
      </c>
      <c r="BL216" s="16" t="s">
        <v>258</v>
      </c>
      <c r="BM216" s="233" t="s">
        <v>652</v>
      </c>
    </row>
    <row r="217" s="1" customFormat="1">
      <c r="B217" s="37"/>
      <c r="C217" s="38"/>
      <c r="D217" s="235" t="s">
        <v>155</v>
      </c>
      <c r="E217" s="38"/>
      <c r="F217" s="236" t="s">
        <v>1442</v>
      </c>
      <c r="G217" s="38"/>
      <c r="H217" s="38"/>
      <c r="I217" s="138"/>
      <c r="J217" s="38"/>
      <c r="K217" s="38"/>
      <c r="L217" s="42"/>
      <c r="M217" s="237"/>
      <c r="N217" s="85"/>
      <c r="O217" s="85"/>
      <c r="P217" s="85"/>
      <c r="Q217" s="85"/>
      <c r="R217" s="85"/>
      <c r="S217" s="85"/>
      <c r="T217" s="86"/>
      <c r="AT217" s="16" t="s">
        <v>155</v>
      </c>
      <c r="AU217" s="16" t="s">
        <v>146</v>
      </c>
    </row>
    <row r="218" s="1" customFormat="1" ht="16.5" customHeight="1">
      <c r="B218" s="37"/>
      <c r="C218" s="222" t="s">
        <v>404</v>
      </c>
      <c r="D218" s="222" t="s">
        <v>148</v>
      </c>
      <c r="E218" s="223" t="s">
        <v>1443</v>
      </c>
      <c r="F218" s="224" t="s">
        <v>1444</v>
      </c>
      <c r="G218" s="225" t="s">
        <v>181</v>
      </c>
      <c r="H218" s="226">
        <v>35</v>
      </c>
      <c r="I218" s="227"/>
      <c r="J218" s="228">
        <f>ROUND(I218*H218,0)</f>
        <v>0</v>
      </c>
      <c r="K218" s="224" t="s">
        <v>1</v>
      </c>
      <c r="L218" s="42"/>
      <c r="M218" s="229" t="s">
        <v>1</v>
      </c>
      <c r="N218" s="230" t="s">
        <v>43</v>
      </c>
      <c r="O218" s="85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AR218" s="233" t="s">
        <v>258</v>
      </c>
      <c r="AT218" s="233" t="s">
        <v>148</v>
      </c>
      <c r="AU218" s="233" t="s">
        <v>146</v>
      </c>
      <c r="AY218" s="16" t="s">
        <v>145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6" t="s">
        <v>8</v>
      </c>
      <c r="BK218" s="234">
        <f>ROUND(I218*H218,0)</f>
        <v>0</v>
      </c>
      <c r="BL218" s="16" t="s">
        <v>258</v>
      </c>
      <c r="BM218" s="233" t="s">
        <v>662</v>
      </c>
    </row>
    <row r="219" s="1" customFormat="1">
      <c r="B219" s="37"/>
      <c r="C219" s="38"/>
      <c r="D219" s="235" t="s">
        <v>155</v>
      </c>
      <c r="E219" s="38"/>
      <c r="F219" s="236" t="s">
        <v>1444</v>
      </c>
      <c r="G219" s="38"/>
      <c r="H219" s="38"/>
      <c r="I219" s="138"/>
      <c r="J219" s="38"/>
      <c r="K219" s="38"/>
      <c r="L219" s="42"/>
      <c r="M219" s="237"/>
      <c r="N219" s="85"/>
      <c r="O219" s="85"/>
      <c r="P219" s="85"/>
      <c r="Q219" s="85"/>
      <c r="R219" s="85"/>
      <c r="S219" s="85"/>
      <c r="T219" s="86"/>
      <c r="AT219" s="16" t="s">
        <v>155</v>
      </c>
      <c r="AU219" s="16" t="s">
        <v>146</v>
      </c>
    </row>
    <row r="220" s="1" customFormat="1" ht="16.5" customHeight="1">
      <c r="B220" s="37"/>
      <c r="C220" s="222" t="s">
        <v>408</v>
      </c>
      <c r="D220" s="222" t="s">
        <v>148</v>
      </c>
      <c r="E220" s="223" t="s">
        <v>1395</v>
      </c>
      <c r="F220" s="224" t="s">
        <v>1396</v>
      </c>
      <c r="G220" s="225" t="s">
        <v>1397</v>
      </c>
      <c r="H220" s="284"/>
      <c r="I220" s="227"/>
      <c r="J220" s="228">
        <f>ROUND(I220*H220,0)</f>
        <v>0</v>
      </c>
      <c r="K220" s="224" t="s">
        <v>1</v>
      </c>
      <c r="L220" s="42"/>
      <c r="M220" s="229" t="s">
        <v>1</v>
      </c>
      <c r="N220" s="230" t="s">
        <v>43</v>
      </c>
      <c r="O220" s="85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AR220" s="233" t="s">
        <v>258</v>
      </c>
      <c r="AT220" s="233" t="s">
        <v>148</v>
      </c>
      <c r="AU220" s="233" t="s">
        <v>146</v>
      </c>
      <c r="AY220" s="16" t="s">
        <v>145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6" t="s">
        <v>8</v>
      </c>
      <c r="BK220" s="234">
        <f>ROUND(I220*H220,0)</f>
        <v>0</v>
      </c>
      <c r="BL220" s="16" t="s">
        <v>258</v>
      </c>
      <c r="BM220" s="233" t="s">
        <v>673</v>
      </c>
    </row>
    <row r="221" s="1" customFormat="1">
      <c r="B221" s="37"/>
      <c r="C221" s="38"/>
      <c r="D221" s="235" t="s">
        <v>155</v>
      </c>
      <c r="E221" s="38"/>
      <c r="F221" s="236" t="s">
        <v>1396</v>
      </c>
      <c r="G221" s="38"/>
      <c r="H221" s="38"/>
      <c r="I221" s="138"/>
      <c r="J221" s="38"/>
      <c r="K221" s="38"/>
      <c r="L221" s="42"/>
      <c r="M221" s="237"/>
      <c r="N221" s="85"/>
      <c r="O221" s="85"/>
      <c r="P221" s="85"/>
      <c r="Q221" s="85"/>
      <c r="R221" s="85"/>
      <c r="S221" s="85"/>
      <c r="T221" s="86"/>
      <c r="AT221" s="16" t="s">
        <v>155</v>
      </c>
      <c r="AU221" s="16" t="s">
        <v>146</v>
      </c>
    </row>
    <row r="222" s="1" customFormat="1" ht="16.5" customHeight="1">
      <c r="B222" s="37"/>
      <c r="C222" s="222" t="s">
        <v>412</v>
      </c>
      <c r="D222" s="222" t="s">
        <v>148</v>
      </c>
      <c r="E222" s="223" t="s">
        <v>1398</v>
      </c>
      <c r="F222" s="224" t="s">
        <v>1399</v>
      </c>
      <c r="G222" s="225" t="s">
        <v>1397</v>
      </c>
      <c r="H222" s="284"/>
      <c r="I222" s="227"/>
      <c r="J222" s="228">
        <f>ROUND(I222*H222,0)</f>
        <v>0</v>
      </c>
      <c r="K222" s="224" t="s">
        <v>1</v>
      </c>
      <c r="L222" s="42"/>
      <c r="M222" s="229" t="s">
        <v>1</v>
      </c>
      <c r="N222" s="230" t="s">
        <v>43</v>
      </c>
      <c r="O222" s="85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AR222" s="233" t="s">
        <v>258</v>
      </c>
      <c r="AT222" s="233" t="s">
        <v>148</v>
      </c>
      <c r="AU222" s="233" t="s">
        <v>146</v>
      </c>
      <c r="AY222" s="16" t="s">
        <v>145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6" t="s">
        <v>8</v>
      </c>
      <c r="BK222" s="234">
        <f>ROUND(I222*H222,0)</f>
        <v>0</v>
      </c>
      <c r="BL222" s="16" t="s">
        <v>258</v>
      </c>
      <c r="BM222" s="233" t="s">
        <v>685</v>
      </c>
    </row>
    <row r="223" s="1" customFormat="1">
      <c r="B223" s="37"/>
      <c r="C223" s="38"/>
      <c r="D223" s="235" t="s">
        <v>155</v>
      </c>
      <c r="E223" s="38"/>
      <c r="F223" s="236" t="s">
        <v>1399</v>
      </c>
      <c r="G223" s="38"/>
      <c r="H223" s="38"/>
      <c r="I223" s="138"/>
      <c r="J223" s="38"/>
      <c r="K223" s="38"/>
      <c r="L223" s="42"/>
      <c r="M223" s="237"/>
      <c r="N223" s="85"/>
      <c r="O223" s="85"/>
      <c r="P223" s="85"/>
      <c r="Q223" s="85"/>
      <c r="R223" s="85"/>
      <c r="S223" s="85"/>
      <c r="T223" s="86"/>
      <c r="AT223" s="16" t="s">
        <v>155</v>
      </c>
      <c r="AU223" s="16" t="s">
        <v>146</v>
      </c>
    </row>
    <row r="224" s="11" customFormat="1" ht="20.88" customHeight="1">
      <c r="B224" s="206"/>
      <c r="C224" s="207"/>
      <c r="D224" s="208" t="s">
        <v>77</v>
      </c>
      <c r="E224" s="220" t="s">
        <v>1445</v>
      </c>
      <c r="F224" s="220" t="s">
        <v>1446</v>
      </c>
      <c r="G224" s="207"/>
      <c r="H224" s="207"/>
      <c r="I224" s="210"/>
      <c r="J224" s="221">
        <f>BK224</f>
        <v>0</v>
      </c>
      <c r="K224" s="207"/>
      <c r="L224" s="212"/>
      <c r="M224" s="213"/>
      <c r="N224" s="214"/>
      <c r="O224" s="214"/>
      <c r="P224" s="215">
        <f>SUM(P225:P246)</f>
        <v>0</v>
      </c>
      <c r="Q224" s="214"/>
      <c r="R224" s="215">
        <f>SUM(R225:R246)</f>
        <v>0</v>
      </c>
      <c r="S224" s="214"/>
      <c r="T224" s="216">
        <f>SUM(T225:T246)</f>
        <v>0</v>
      </c>
      <c r="AR224" s="217" t="s">
        <v>8</v>
      </c>
      <c r="AT224" s="218" t="s">
        <v>77</v>
      </c>
      <c r="AU224" s="218" t="s">
        <v>87</v>
      </c>
      <c r="AY224" s="217" t="s">
        <v>145</v>
      </c>
      <c r="BK224" s="219">
        <f>SUM(BK225:BK246)</f>
        <v>0</v>
      </c>
    </row>
    <row r="225" s="1" customFormat="1" ht="24" customHeight="1">
      <c r="B225" s="37"/>
      <c r="C225" s="222" t="s">
        <v>416</v>
      </c>
      <c r="D225" s="222" t="s">
        <v>148</v>
      </c>
      <c r="E225" s="223" t="s">
        <v>1447</v>
      </c>
      <c r="F225" s="224" t="s">
        <v>1448</v>
      </c>
      <c r="G225" s="225" t="s">
        <v>1115</v>
      </c>
      <c r="H225" s="226">
        <v>7</v>
      </c>
      <c r="I225" s="227"/>
      <c r="J225" s="228">
        <f>ROUND(I225*H225,0)</f>
        <v>0</v>
      </c>
      <c r="K225" s="224" t="s">
        <v>1</v>
      </c>
      <c r="L225" s="42"/>
      <c r="M225" s="229" t="s">
        <v>1</v>
      </c>
      <c r="N225" s="230" t="s">
        <v>43</v>
      </c>
      <c r="O225" s="85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AR225" s="233" t="s">
        <v>258</v>
      </c>
      <c r="AT225" s="233" t="s">
        <v>148</v>
      </c>
      <c r="AU225" s="233" t="s">
        <v>146</v>
      </c>
      <c r="AY225" s="16" t="s">
        <v>145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6" t="s">
        <v>8</v>
      </c>
      <c r="BK225" s="234">
        <f>ROUND(I225*H225,0)</f>
        <v>0</v>
      </c>
      <c r="BL225" s="16" t="s">
        <v>258</v>
      </c>
      <c r="BM225" s="233" t="s">
        <v>696</v>
      </c>
    </row>
    <row r="226" s="1" customFormat="1">
      <c r="B226" s="37"/>
      <c r="C226" s="38"/>
      <c r="D226" s="235" t="s">
        <v>155</v>
      </c>
      <c r="E226" s="38"/>
      <c r="F226" s="236" t="s">
        <v>1449</v>
      </c>
      <c r="G226" s="38"/>
      <c r="H226" s="38"/>
      <c r="I226" s="138"/>
      <c r="J226" s="38"/>
      <c r="K226" s="38"/>
      <c r="L226" s="42"/>
      <c r="M226" s="237"/>
      <c r="N226" s="85"/>
      <c r="O226" s="85"/>
      <c r="P226" s="85"/>
      <c r="Q226" s="85"/>
      <c r="R226" s="85"/>
      <c r="S226" s="85"/>
      <c r="T226" s="86"/>
      <c r="AT226" s="16" t="s">
        <v>155</v>
      </c>
      <c r="AU226" s="16" t="s">
        <v>146</v>
      </c>
    </row>
    <row r="227" s="1" customFormat="1" ht="36" customHeight="1">
      <c r="B227" s="37"/>
      <c r="C227" s="222" t="s">
        <v>420</v>
      </c>
      <c r="D227" s="222" t="s">
        <v>148</v>
      </c>
      <c r="E227" s="223" t="s">
        <v>1450</v>
      </c>
      <c r="F227" s="224" t="s">
        <v>1451</v>
      </c>
      <c r="G227" s="225" t="s">
        <v>1115</v>
      </c>
      <c r="H227" s="226">
        <v>6</v>
      </c>
      <c r="I227" s="227"/>
      <c r="J227" s="228">
        <f>ROUND(I227*H227,0)</f>
        <v>0</v>
      </c>
      <c r="K227" s="224" t="s">
        <v>1</v>
      </c>
      <c r="L227" s="42"/>
      <c r="M227" s="229" t="s">
        <v>1</v>
      </c>
      <c r="N227" s="230" t="s">
        <v>43</v>
      </c>
      <c r="O227" s="85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AR227" s="233" t="s">
        <v>258</v>
      </c>
      <c r="AT227" s="233" t="s">
        <v>148</v>
      </c>
      <c r="AU227" s="233" t="s">
        <v>146</v>
      </c>
      <c r="AY227" s="16" t="s">
        <v>145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6" t="s">
        <v>8</v>
      </c>
      <c r="BK227" s="234">
        <f>ROUND(I227*H227,0)</f>
        <v>0</v>
      </c>
      <c r="BL227" s="16" t="s">
        <v>258</v>
      </c>
      <c r="BM227" s="233" t="s">
        <v>706</v>
      </c>
    </row>
    <row r="228" s="1" customFormat="1">
      <c r="B228" s="37"/>
      <c r="C228" s="38"/>
      <c r="D228" s="235" t="s">
        <v>155</v>
      </c>
      <c r="E228" s="38"/>
      <c r="F228" s="236" t="s">
        <v>1452</v>
      </c>
      <c r="G228" s="38"/>
      <c r="H228" s="38"/>
      <c r="I228" s="138"/>
      <c r="J228" s="38"/>
      <c r="K228" s="38"/>
      <c r="L228" s="42"/>
      <c r="M228" s="237"/>
      <c r="N228" s="85"/>
      <c r="O228" s="85"/>
      <c r="P228" s="85"/>
      <c r="Q228" s="85"/>
      <c r="R228" s="85"/>
      <c r="S228" s="85"/>
      <c r="T228" s="86"/>
      <c r="AT228" s="16" t="s">
        <v>155</v>
      </c>
      <c r="AU228" s="16" t="s">
        <v>146</v>
      </c>
    </row>
    <row r="229" s="1" customFormat="1" ht="16.5" customHeight="1">
      <c r="B229" s="37"/>
      <c r="C229" s="222" t="s">
        <v>424</v>
      </c>
      <c r="D229" s="222" t="s">
        <v>148</v>
      </c>
      <c r="E229" s="223" t="s">
        <v>1453</v>
      </c>
      <c r="F229" s="224" t="s">
        <v>1454</v>
      </c>
      <c r="G229" s="225" t="s">
        <v>1115</v>
      </c>
      <c r="H229" s="226">
        <v>2</v>
      </c>
      <c r="I229" s="227"/>
      <c r="J229" s="228">
        <f>ROUND(I229*H229,0)</f>
        <v>0</v>
      </c>
      <c r="K229" s="224" t="s">
        <v>1</v>
      </c>
      <c r="L229" s="42"/>
      <c r="M229" s="229" t="s">
        <v>1</v>
      </c>
      <c r="N229" s="230" t="s">
        <v>43</v>
      </c>
      <c r="O229" s="85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AR229" s="233" t="s">
        <v>258</v>
      </c>
      <c r="AT229" s="233" t="s">
        <v>148</v>
      </c>
      <c r="AU229" s="233" t="s">
        <v>146</v>
      </c>
      <c r="AY229" s="16" t="s">
        <v>145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6" t="s">
        <v>8</v>
      </c>
      <c r="BK229" s="234">
        <f>ROUND(I229*H229,0)</f>
        <v>0</v>
      </c>
      <c r="BL229" s="16" t="s">
        <v>258</v>
      </c>
      <c r="BM229" s="233" t="s">
        <v>717</v>
      </c>
    </row>
    <row r="230" s="1" customFormat="1">
      <c r="B230" s="37"/>
      <c r="C230" s="38"/>
      <c r="D230" s="235" t="s">
        <v>155</v>
      </c>
      <c r="E230" s="38"/>
      <c r="F230" s="236" t="s">
        <v>1455</v>
      </c>
      <c r="G230" s="38"/>
      <c r="H230" s="38"/>
      <c r="I230" s="138"/>
      <c r="J230" s="38"/>
      <c r="K230" s="38"/>
      <c r="L230" s="42"/>
      <c r="M230" s="237"/>
      <c r="N230" s="85"/>
      <c r="O230" s="85"/>
      <c r="P230" s="85"/>
      <c r="Q230" s="85"/>
      <c r="R230" s="85"/>
      <c r="S230" s="85"/>
      <c r="T230" s="86"/>
      <c r="AT230" s="16" t="s">
        <v>155</v>
      </c>
      <c r="AU230" s="16" t="s">
        <v>146</v>
      </c>
    </row>
    <row r="231" s="1" customFormat="1" ht="24" customHeight="1">
      <c r="B231" s="37"/>
      <c r="C231" s="222" t="s">
        <v>431</v>
      </c>
      <c r="D231" s="222" t="s">
        <v>148</v>
      </c>
      <c r="E231" s="223" t="s">
        <v>1456</v>
      </c>
      <c r="F231" s="224" t="s">
        <v>1457</v>
      </c>
      <c r="G231" s="225" t="s">
        <v>1115</v>
      </c>
      <c r="H231" s="226">
        <v>1</v>
      </c>
      <c r="I231" s="227"/>
      <c r="J231" s="228">
        <f>ROUND(I231*H231,0)</f>
        <v>0</v>
      </c>
      <c r="K231" s="224" t="s">
        <v>1</v>
      </c>
      <c r="L231" s="42"/>
      <c r="M231" s="229" t="s">
        <v>1</v>
      </c>
      <c r="N231" s="230" t="s">
        <v>43</v>
      </c>
      <c r="O231" s="85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AR231" s="233" t="s">
        <v>258</v>
      </c>
      <c r="AT231" s="233" t="s">
        <v>148</v>
      </c>
      <c r="AU231" s="233" t="s">
        <v>146</v>
      </c>
      <c r="AY231" s="16" t="s">
        <v>145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6" t="s">
        <v>8</v>
      </c>
      <c r="BK231" s="234">
        <f>ROUND(I231*H231,0)</f>
        <v>0</v>
      </c>
      <c r="BL231" s="16" t="s">
        <v>258</v>
      </c>
      <c r="BM231" s="233" t="s">
        <v>727</v>
      </c>
    </row>
    <row r="232" s="1" customFormat="1">
      <c r="B232" s="37"/>
      <c r="C232" s="38"/>
      <c r="D232" s="235" t="s">
        <v>155</v>
      </c>
      <c r="E232" s="38"/>
      <c r="F232" s="236" t="s">
        <v>1458</v>
      </c>
      <c r="G232" s="38"/>
      <c r="H232" s="38"/>
      <c r="I232" s="138"/>
      <c r="J232" s="38"/>
      <c r="K232" s="38"/>
      <c r="L232" s="42"/>
      <c r="M232" s="237"/>
      <c r="N232" s="85"/>
      <c r="O232" s="85"/>
      <c r="P232" s="85"/>
      <c r="Q232" s="85"/>
      <c r="R232" s="85"/>
      <c r="S232" s="85"/>
      <c r="T232" s="86"/>
      <c r="AT232" s="16" t="s">
        <v>155</v>
      </c>
      <c r="AU232" s="16" t="s">
        <v>146</v>
      </c>
    </row>
    <row r="233" s="1" customFormat="1" ht="24" customHeight="1">
      <c r="B233" s="37"/>
      <c r="C233" s="222" t="s">
        <v>435</v>
      </c>
      <c r="D233" s="222" t="s">
        <v>148</v>
      </c>
      <c r="E233" s="223" t="s">
        <v>1459</v>
      </c>
      <c r="F233" s="224" t="s">
        <v>1460</v>
      </c>
      <c r="G233" s="225" t="s">
        <v>1115</v>
      </c>
      <c r="H233" s="226">
        <v>2</v>
      </c>
      <c r="I233" s="227"/>
      <c r="J233" s="228">
        <f>ROUND(I233*H233,0)</f>
        <v>0</v>
      </c>
      <c r="K233" s="224" t="s">
        <v>1</v>
      </c>
      <c r="L233" s="42"/>
      <c r="M233" s="229" t="s">
        <v>1</v>
      </c>
      <c r="N233" s="230" t="s">
        <v>43</v>
      </c>
      <c r="O233" s="85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AR233" s="233" t="s">
        <v>258</v>
      </c>
      <c r="AT233" s="233" t="s">
        <v>148</v>
      </c>
      <c r="AU233" s="233" t="s">
        <v>146</v>
      </c>
      <c r="AY233" s="16" t="s">
        <v>145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6" t="s">
        <v>8</v>
      </c>
      <c r="BK233" s="234">
        <f>ROUND(I233*H233,0)</f>
        <v>0</v>
      </c>
      <c r="BL233" s="16" t="s">
        <v>258</v>
      </c>
      <c r="BM233" s="233" t="s">
        <v>739</v>
      </c>
    </row>
    <row r="234" s="1" customFormat="1">
      <c r="B234" s="37"/>
      <c r="C234" s="38"/>
      <c r="D234" s="235" t="s">
        <v>155</v>
      </c>
      <c r="E234" s="38"/>
      <c r="F234" s="236" t="s">
        <v>1461</v>
      </c>
      <c r="G234" s="38"/>
      <c r="H234" s="38"/>
      <c r="I234" s="138"/>
      <c r="J234" s="38"/>
      <c r="K234" s="38"/>
      <c r="L234" s="42"/>
      <c r="M234" s="237"/>
      <c r="N234" s="85"/>
      <c r="O234" s="85"/>
      <c r="P234" s="85"/>
      <c r="Q234" s="85"/>
      <c r="R234" s="85"/>
      <c r="S234" s="85"/>
      <c r="T234" s="86"/>
      <c r="AT234" s="16" t="s">
        <v>155</v>
      </c>
      <c r="AU234" s="16" t="s">
        <v>146</v>
      </c>
    </row>
    <row r="235" s="1" customFormat="1" ht="16.5" customHeight="1">
      <c r="B235" s="37"/>
      <c r="C235" s="222" t="s">
        <v>439</v>
      </c>
      <c r="D235" s="222" t="s">
        <v>148</v>
      </c>
      <c r="E235" s="223" t="s">
        <v>1462</v>
      </c>
      <c r="F235" s="224" t="s">
        <v>1463</v>
      </c>
      <c r="G235" s="225" t="s">
        <v>181</v>
      </c>
      <c r="H235" s="226">
        <v>0</v>
      </c>
      <c r="I235" s="227"/>
      <c r="J235" s="228">
        <f>ROUND(I235*H235,0)</f>
        <v>0</v>
      </c>
      <c r="K235" s="224" t="s">
        <v>1</v>
      </c>
      <c r="L235" s="42"/>
      <c r="M235" s="229" t="s">
        <v>1</v>
      </c>
      <c r="N235" s="230" t="s">
        <v>43</v>
      </c>
      <c r="O235" s="85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AR235" s="233" t="s">
        <v>258</v>
      </c>
      <c r="AT235" s="233" t="s">
        <v>148</v>
      </c>
      <c r="AU235" s="233" t="s">
        <v>146</v>
      </c>
      <c r="AY235" s="16" t="s">
        <v>145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6" t="s">
        <v>8</v>
      </c>
      <c r="BK235" s="234">
        <f>ROUND(I235*H235,0)</f>
        <v>0</v>
      </c>
      <c r="BL235" s="16" t="s">
        <v>258</v>
      </c>
      <c r="BM235" s="233" t="s">
        <v>749</v>
      </c>
    </row>
    <row r="236" s="1" customFormat="1">
      <c r="B236" s="37"/>
      <c r="C236" s="38"/>
      <c r="D236" s="235" t="s">
        <v>155</v>
      </c>
      <c r="E236" s="38"/>
      <c r="F236" s="236" t="s">
        <v>1463</v>
      </c>
      <c r="G236" s="38"/>
      <c r="H236" s="38"/>
      <c r="I236" s="138"/>
      <c r="J236" s="38"/>
      <c r="K236" s="38"/>
      <c r="L236" s="42"/>
      <c r="M236" s="237"/>
      <c r="N236" s="85"/>
      <c r="O236" s="85"/>
      <c r="P236" s="85"/>
      <c r="Q236" s="85"/>
      <c r="R236" s="85"/>
      <c r="S236" s="85"/>
      <c r="T236" s="86"/>
      <c r="AT236" s="16" t="s">
        <v>155</v>
      </c>
      <c r="AU236" s="16" t="s">
        <v>146</v>
      </c>
    </row>
    <row r="237" s="1" customFormat="1" ht="16.5" customHeight="1">
      <c r="B237" s="37"/>
      <c r="C237" s="222" t="s">
        <v>443</v>
      </c>
      <c r="D237" s="222" t="s">
        <v>148</v>
      </c>
      <c r="E237" s="223" t="s">
        <v>1464</v>
      </c>
      <c r="F237" s="224" t="s">
        <v>1465</v>
      </c>
      <c r="G237" s="225" t="s">
        <v>1115</v>
      </c>
      <c r="H237" s="226">
        <v>0</v>
      </c>
      <c r="I237" s="227"/>
      <c r="J237" s="228">
        <f>ROUND(I237*H237,0)</f>
        <v>0</v>
      </c>
      <c r="K237" s="224" t="s">
        <v>1</v>
      </c>
      <c r="L237" s="42"/>
      <c r="M237" s="229" t="s">
        <v>1</v>
      </c>
      <c r="N237" s="230" t="s">
        <v>43</v>
      </c>
      <c r="O237" s="85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AR237" s="233" t="s">
        <v>258</v>
      </c>
      <c r="AT237" s="233" t="s">
        <v>148</v>
      </c>
      <c r="AU237" s="233" t="s">
        <v>146</v>
      </c>
      <c r="AY237" s="16" t="s">
        <v>145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6" t="s">
        <v>8</v>
      </c>
      <c r="BK237" s="234">
        <f>ROUND(I237*H237,0)</f>
        <v>0</v>
      </c>
      <c r="BL237" s="16" t="s">
        <v>258</v>
      </c>
      <c r="BM237" s="233" t="s">
        <v>763</v>
      </c>
    </row>
    <row r="238" s="1" customFormat="1">
      <c r="B238" s="37"/>
      <c r="C238" s="38"/>
      <c r="D238" s="235" t="s">
        <v>155</v>
      </c>
      <c r="E238" s="38"/>
      <c r="F238" s="236" t="s">
        <v>1466</v>
      </c>
      <c r="G238" s="38"/>
      <c r="H238" s="38"/>
      <c r="I238" s="138"/>
      <c r="J238" s="38"/>
      <c r="K238" s="38"/>
      <c r="L238" s="42"/>
      <c r="M238" s="237"/>
      <c r="N238" s="85"/>
      <c r="O238" s="85"/>
      <c r="P238" s="85"/>
      <c r="Q238" s="85"/>
      <c r="R238" s="85"/>
      <c r="S238" s="85"/>
      <c r="T238" s="86"/>
      <c r="AT238" s="16" t="s">
        <v>155</v>
      </c>
      <c r="AU238" s="16" t="s">
        <v>146</v>
      </c>
    </row>
    <row r="239" s="1" customFormat="1" ht="16.5" customHeight="1">
      <c r="B239" s="37"/>
      <c r="C239" s="222" t="s">
        <v>456</v>
      </c>
      <c r="D239" s="222" t="s">
        <v>148</v>
      </c>
      <c r="E239" s="223" t="s">
        <v>1467</v>
      </c>
      <c r="F239" s="224" t="s">
        <v>1468</v>
      </c>
      <c r="G239" s="225" t="s">
        <v>1115</v>
      </c>
      <c r="H239" s="226">
        <v>2</v>
      </c>
      <c r="I239" s="227"/>
      <c r="J239" s="228">
        <f>ROUND(I239*H239,0)</f>
        <v>0</v>
      </c>
      <c r="K239" s="224" t="s">
        <v>1</v>
      </c>
      <c r="L239" s="42"/>
      <c r="M239" s="229" t="s">
        <v>1</v>
      </c>
      <c r="N239" s="230" t="s">
        <v>43</v>
      </c>
      <c r="O239" s="85"/>
      <c r="P239" s="231">
        <f>O239*H239</f>
        <v>0</v>
      </c>
      <c r="Q239" s="231">
        <v>0</v>
      </c>
      <c r="R239" s="231">
        <f>Q239*H239</f>
        <v>0</v>
      </c>
      <c r="S239" s="231">
        <v>0</v>
      </c>
      <c r="T239" s="232">
        <f>S239*H239</f>
        <v>0</v>
      </c>
      <c r="AR239" s="233" t="s">
        <v>258</v>
      </c>
      <c r="AT239" s="233" t="s">
        <v>148</v>
      </c>
      <c r="AU239" s="233" t="s">
        <v>146</v>
      </c>
      <c r="AY239" s="16" t="s">
        <v>145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6" t="s">
        <v>8</v>
      </c>
      <c r="BK239" s="234">
        <f>ROUND(I239*H239,0)</f>
        <v>0</v>
      </c>
      <c r="BL239" s="16" t="s">
        <v>258</v>
      </c>
      <c r="BM239" s="233" t="s">
        <v>777</v>
      </c>
    </row>
    <row r="240" s="1" customFormat="1">
      <c r="B240" s="37"/>
      <c r="C240" s="38"/>
      <c r="D240" s="235" t="s">
        <v>155</v>
      </c>
      <c r="E240" s="38"/>
      <c r="F240" s="236" t="s">
        <v>1468</v>
      </c>
      <c r="G240" s="38"/>
      <c r="H240" s="38"/>
      <c r="I240" s="138"/>
      <c r="J240" s="38"/>
      <c r="K240" s="38"/>
      <c r="L240" s="42"/>
      <c r="M240" s="237"/>
      <c r="N240" s="85"/>
      <c r="O240" s="85"/>
      <c r="P240" s="85"/>
      <c r="Q240" s="85"/>
      <c r="R240" s="85"/>
      <c r="S240" s="85"/>
      <c r="T240" s="86"/>
      <c r="AT240" s="16" t="s">
        <v>155</v>
      </c>
      <c r="AU240" s="16" t="s">
        <v>146</v>
      </c>
    </row>
    <row r="241" s="1" customFormat="1" ht="16.5" customHeight="1">
      <c r="B241" s="37"/>
      <c r="C241" s="222" t="s">
        <v>461</v>
      </c>
      <c r="D241" s="222" t="s">
        <v>148</v>
      </c>
      <c r="E241" s="223" t="s">
        <v>1469</v>
      </c>
      <c r="F241" s="224" t="s">
        <v>1470</v>
      </c>
      <c r="G241" s="225" t="s">
        <v>1115</v>
      </c>
      <c r="H241" s="226">
        <v>1</v>
      </c>
      <c r="I241" s="227"/>
      <c r="J241" s="228">
        <f>ROUND(I241*H241,0)</f>
        <v>0</v>
      </c>
      <c r="K241" s="224" t="s">
        <v>1</v>
      </c>
      <c r="L241" s="42"/>
      <c r="M241" s="229" t="s">
        <v>1</v>
      </c>
      <c r="N241" s="230" t="s">
        <v>43</v>
      </c>
      <c r="O241" s="85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AR241" s="233" t="s">
        <v>258</v>
      </c>
      <c r="AT241" s="233" t="s">
        <v>148</v>
      </c>
      <c r="AU241" s="233" t="s">
        <v>146</v>
      </c>
      <c r="AY241" s="16" t="s">
        <v>145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6" t="s">
        <v>8</v>
      </c>
      <c r="BK241" s="234">
        <f>ROUND(I241*H241,0)</f>
        <v>0</v>
      </c>
      <c r="BL241" s="16" t="s">
        <v>258</v>
      </c>
      <c r="BM241" s="233" t="s">
        <v>787</v>
      </c>
    </row>
    <row r="242" s="1" customFormat="1">
      <c r="B242" s="37"/>
      <c r="C242" s="38"/>
      <c r="D242" s="235" t="s">
        <v>155</v>
      </c>
      <c r="E242" s="38"/>
      <c r="F242" s="236" t="s">
        <v>1470</v>
      </c>
      <c r="G242" s="38"/>
      <c r="H242" s="38"/>
      <c r="I242" s="138"/>
      <c r="J242" s="38"/>
      <c r="K242" s="38"/>
      <c r="L242" s="42"/>
      <c r="M242" s="237"/>
      <c r="N242" s="85"/>
      <c r="O242" s="85"/>
      <c r="P242" s="85"/>
      <c r="Q242" s="85"/>
      <c r="R242" s="85"/>
      <c r="S242" s="85"/>
      <c r="T242" s="86"/>
      <c r="AT242" s="16" t="s">
        <v>155</v>
      </c>
      <c r="AU242" s="16" t="s">
        <v>146</v>
      </c>
    </row>
    <row r="243" s="1" customFormat="1" ht="16.5" customHeight="1">
      <c r="B243" s="37"/>
      <c r="C243" s="222" t="s">
        <v>470</v>
      </c>
      <c r="D243" s="222" t="s">
        <v>148</v>
      </c>
      <c r="E243" s="223" t="s">
        <v>1395</v>
      </c>
      <c r="F243" s="224" t="s">
        <v>1396</v>
      </c>
      <c r="G243" s="225" t="s">
        <v>1397</v>
      </c>
      <c r="H243" s="284"/>
      <c r="I243" s="227"/>
      <c r="J243" s="228">
        <f>ROUND(I243*H243,0)</f>
        <v>0</v>
      </c>
      <c r="K243" s="224" t="s">
        <v>1</v>
      </c>
      <c r="L243" s="42"/>
      <c r="M243" s="229" t="s">
        <v>1</v>
      </c>
      <c r="N243" s="230" t="s">
        <v>43</v>
      </c>
      <c r="O243" s="85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AR243" s="233" t="s">
        <v>258</v>
      </c>
      <c r="AT243" s="233" t="s">
        <v>148</v>
      </c>
      <c r="AU243" s="233" t="s">
        <v>146</v>
      </c>
      <c r="AY243" s="16" t="s">
        <v>145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6" t="s">
        <v>8</v>
      </c>
      <c r="BK243" s="234">
        <f>ROUND(I243*H243,0)</f>
        <v>0</v>
      </c>
      <c r="BL243" s="16" t="s">
        <v>258</v>
      </c>
      <c r="BM243" s="233" t="s">
        <v>801</v>
      </c>
    </row>
    <row r="244" s="1" customFormat="1">
      <c r="B244" s="37"/>
      <c r="C244" s="38"/>
      <c r="D244" s="235" t="s">
        <v>155</v>
      </c>
      <c r="E244" s="38"/>
      <c r="F244" s="236" t="s">
        <v>1396</v>
      </c>
      <c r="G244" s="38"/>
      <c r="H244" s="38"/>
      <c r="I244" s="138"/>
      <c r="J244" s="38"/>
      <c r="K244" s="38"/>
      <c r="L244" s="42"/>
      <c r="M244" s="237"/>
      <c r="N244" s="85"/>
      <c r="O244" s="85"/>
      <c r="P244" s="85"/>
      <c r="Q244" s="85"/>
      <c r="R244" s="85"/>
      <c r="S244" s="85"/>
      <c r="T244" s="86"/>
      <c r="AT244" s="16" t="s">
        <v>155</v>
      </c>
      <c r="AU244" s="16" t="s">
        <v>146</v>
      </c>
    </row>
    <row r="245" s="1" customFormat="1" ht="16.5" customHeight="1">
      <c r="B245" s="37"/>
      <c r="C245" s="222" t="s">
        <v>477</v>
      </c>
      <c r="D245" s="222" t="s">
        <v>148</v>
      </c>
      <c r="E245" s="223" t="s">
        <v>1398</v>
      </c>
      <c r="F245" s="224" t="s">
        <v>1399</v>
      </c>
      <c r="G245" s="225" t="s">
        <v>1397</v>
      </c>
      <c r="H245" s="284"/>
      <c r="I245" s="227"/>
      <c r="J245" s="228">
        <f>ROUND(I245*H245,0)</f>
        <v>0</v>
      </c>
      <c r="K245" s="224" t="s">
        <v>1</v>
      </c>
      <c r="L245" s="42"/>
      <c r="M245" s="229" t="s">
        <v>1</v>
      </c>
      <c r="N245" s="230" t="s">
        <v>43</v>
      </c>
      <c r="O245" s="85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AR245" s="233" t="s">
        <v>258</v>
      </c>
      <c r="AT245" s="233" t="s">
        <v>148</v>
      </c>
      <c r="AU245" s="233" t="s">
        <v>146</v>
      </c>
      <c r="AY245" s="16" t="s">
        <v>145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6" t="s">
        <v>8</v>
      </c>
      <c r="BK245" s="234">
        <f>ROUND(I245*H245,0)</f>
        <v>0</v>
      </c>
      <c r="BL245" s="16" t="s">
        <v>258</v>
      </c>
      <c r="BM245" s="233" t="s">
        <v>815</v>
      </c>
    </row>
    <row r="246" s="1" customFormat="1">
      <c r="B246" s="37"/>
      <c r="C246" s="38"/>
      <c r="D246" s="235" t="s">
        <v>155</v>
      </c>
      <c r="E246" s="38"/>
      <c r="F246" s="236" t="s">
        <v>1399</v>
      </c>
      <c r="G246" s="38"/>
      <c r="H246" s="38"/>
      <c r="I246" s="138"/>
      <c r="J246" s="38"/>
      <c r="K246" s="38"/>
      <c r="L246" s="42"/>
      <c r="M246" s="237"/>
      <c r="N246" s="85"/>
      <c r="O246" s="85"/>
      <c r="P246" s="85"/>
      <c r="Q246" s="85"/>
      <c r="R246" s="85"/>
      <c r="S246" s="85"/>
      <c r="T246" s="86"/>
      <c r="AT246" s="16" t="s">
        <v>155</v>
      </c>
      <c r="AU246" s="16" t="s">
        <v>146</v>
      </c>
    </row>
    <row r="247" s="11" customFormat="1" ht="20.88" customHeight="1">
      <c r="B247" s="206"/>
      <c r="C247" s="207"/>
      <c r="D247" s="208" t="s">
        <v>77</v>
      </c>
      <c r="E247" s="220" t="s">
        <v>1471</v>
      </c>
      <c r="F247" s="220" t="s">
        <v>1472</v>
      </c>
      <c r="G247" s="207"/>
      <c r="H247" s="207"/>
      <c r="I247" s="210"/>
      <c r="J247" s="221">
        <f>BK247</f>
        <v>0</v>
      </c>
      <c r="K247" s="207"/>
      <c r="L247" s="212"/>
      <c r="M247" s="213"/>
      <c r="N247" s="214"/>
      <c r="O247" s="214"/>
      <c r="P247" s="215">
        <f>SUM(P248:P263)</f>
        <v>0</v>
      </c>
      <c r="Q247" s="214"/>
      <c r="R247" s="215">
        <f>SUM(R248:R263)</f>
        <v>0</v>
      </c>
      <c r="S247" s="214"/>
      <c r="T247" s="216">
        <f>SUM(T248:T263)</f>
        <v>0</v>
      </c>
      <c r="AR247" s="217" t="s">
        <v>8</v>
      </c>
      <c r="AT247" s="218" t="s">
        <v>77</v>
      </c>
      <c r="AU247" s="218" t="s">
        <v>87</v>
      </c>
      <c r="AY247" s="217" t="s">
        <v>145</v>
      </c>
      <c r="BK247" s="219">
        <f>SUM(BK248:BK263)</f>
        <v>0</v>
      </c>
    </row>
    <row r="248" s="1" customFormat="1" ht="16.5" customHeight="1">
      <c r="B248" s="37"/>
      <c r="C248" s="222" t="s">
        <v>484</v>
      </c>
      <c r="D248" s="222" t="s">
        <v>148</v>
      </c>
      <c r="E248" s="223" t="s">
        <v>1473</v>
      </c>
      <c r="F248" s="224" t="s">
        <v>1474</v>
      </c>
      <c r="G248" s="225" t="s">
        <v>1291</v>
      </c>
      <c r="H248" s="226">
        <v>1</v>
      </c>
      <c r="I248" s="227"/>
      <c r="J248" s="228">
        <f>ROUND(I248*H248,0)</f>
        <v>0</v>
      </c>
      <c r="K248" s="224" t="s">
        <v>1</v>
      </c>
      <c r="L248" s="42"/>
      <c r="M248" s="229" t="s">
        <v>1</v>
      </c>
      <c r="N248" s="230" t="s">
        <v>43</v>
      </c>
      <c r="O248" s="85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AR248" s="233" t="s">
        <v>258</v>
      </c>
      <c r="AT248" s="233" t="s">
        <v>148</v>
      </c>
      <c r="AU248" s="233" t="s">
        <v>146</v>
      </c>
      <c r="AY248" s="16" t="s">
        <v>145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6" t="s">
        <v>8</v>
      </c>
      <c r="BK248" s="234">
        <f>ROUND(I248*H248,0)</f>
        <v>0</v>
      </c>
      <c r="BL248" s="16" t="s">
        <v>258</v>
      </c>
      <c r="BM248" s="233" t="s">
        <v>826</v>
      </c>
    </row>
    <row r="249" s="1" customFormat="1">
      <c r="B249" s="37"/>
      <c r="C249" s="38"/>
      <c r="D249" s="235" t="s">
        <v>155</v>
      </c>
      <c r="E249" s="38"/>
      <c r="F249" s="236" t="s">
        <v>1475</v>
      </c>
      <c r="G249" s="38"/>
      <c r="H249" s="38"/>
      <c r="I249" s="138"/>
      <c r="J249" s="38"/>
      <c r="K249" s="38"/>
      <c r="L249" s="42"/>
      <c r="M249" s="237"/>
      <c r="N249" s="85"/>
      <c r="O249" s="85"/>
      <c r="P249" s="85"/>
      <c r="Q249" s="85"/>
      <c r="R249" s="85"/>
      <c r="S249" s="85"/>
      <c r="T249" s="86"/>
      <c r="AT249" s="16" t="s">
        <v>155</v>
      </c>
      <c r="AU249" s="16" t="s">
        <v>146</v>
      </c>
    </row>
    <row r="250" s="1" customFormat="1" ht="16.5" customHeight="1">
      <c r="B250" s="37"/>
      <c r="C250" s="222" t="s">
        <v>489</v>
      </c>
      <c r="D250" s="222" t="s">
        <v>148</v>
      </c>
      <c r="E250" s="223" t="s">
        <v>1476</v>
      </c>
      <c r="F250" s="224" t="s">
        <v>1477</v>
      </c>
      <c r="G250" s="225" t="s">
        <v>1291</v>
      </c>
      <c r="H250" s="226">
        <v>1</v>
      </c>
      <c r="I250" s="227"/>
      <c r="J250" s="228">
        <f>ROUND(I250*H250,0)</f>
        <v>0</v>
      </c>
      <c r="K250" s="224" t="s">
        <v>1</v>
      </c>
      <c r="L250" s="42"/>
      <c r="M250" s="229" t="s">
        <v>1</v>
      </c>
      <c r="N250" s="230" t="s">
        <v>43</v>
      </c>
      <c r="O250" s="85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AR250" s="233" t="s">
        <v>258</v>
      </c>
      <c r="AT250" s="233" t="s">
        <v>148</v>
      </c>
      <c r="AU250" s="233" t="s">
        <v>146</v>
      </c>
      <c r="AY250" s="16" t="s">
        <v>145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6" t="s">
        <v>8</v>
      </c>
      <c r="BK250" s="234">
        <f>ROUND(I250*H250,0)</f>
        <v>0</v>
      </c>
      <c r="BL250" s="16" t="s">
        <v>258</v>
      </c>
      <c r="BM250" s="233" t="s">
        <v>836</v>
      </c>
    </row>
    <row r="251" s="1" customFormat="1">
      <c r="B251" s="37"/>
      <c r="C251" s="38"/>
      <c r="D251" s="235" t="s">
        <v>155</v>
      </c>
      <c r="E251" s="38"/>
      <c r="F251" s="236" t="s">
        <v>1477</v>
      </c>
      <c r="G251" s="38"/>
      <c r="H251" s="38"/>
      <c r="I251" s="138"/>
      <c r="J251" s="38"/>
      <c r="K251" s="38"/>
      <c r="L251" s="42"/>
      <c r="M251" s="237"/>
      <c r="N251" s="85"/>
      <c r="O251" s="85"/>
      <c r="P251" s="85"/>
      <c r="Q251" s="85"/>
      <c r="R251" s="85"/>
      <c r="S251" s="85"/>
      <c r="T251" s="86"/>
      <c r="AT251" s="16" t="s">
        <v>155</v>
      </c>
      <c r="AU251" s="16" t="s">
        <v>146</v>
      </c>
    </row>
    <row r="252" s="1" customFormat="1" ht="16.5" customHeight="1">
      <c r="B252" s="37"/>
      <c r="C252" s="222" t="s">
        <v>494</v>
      </c>
      <c r="D252" s="222" t="s">
        <v>148</v>
      </c>
      <c r="E252" s="223" t="s">
        <v>1478</v>
      </c>
      <c r="F252" s="224" t="s">
        <v>1479</v>
      </c>
      <c r="G252" s="225" t="s">
        <v>1291</v>
      </c>
      <c r="H252" s="226">
        <v>1</v>
      </c>
      <c r="I252" s="227"/>
      <c r="J252" s="228">
        <f>ROUND(I252*H252,0)</f>
        <v>0</v>
      </c>
      <c r="K252" s="224" t="s">
        <v>1</v>
      </c>
      <c r="L252" s="42"/>
      <c r="M252" s="229" t="s">
        <v>1</v>
      </c>
      <c r="N252" s="230" t="s">
        <v>43</v>
      </c>
      <c r="O252" s="85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AR252" s="233" t="s">
        <v>258</v>
      </c>
      <c r="AT252" s="233" t="s">
        <v>148</v>
      </c>
      <c r="AU252" s="233" t="s">
        <v>146</v>
      </c>
      <c r="AY252" s="16" t="s">
        <v>145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6" t="s">
        <v>8</v>
      </c>
      <c r="BK252" s="234">
        <f>ROUND(I252*H252,0)</f>
        <v>0</v>
      </c>
      <c r="BL252" s="16" t="s">
        <v>258</v>
      </c>
      <c r="BM252" s="233" t="s">
        <v>846</v>
      </c>
    </row>
    <row r="253" s="1" customFormat="1">
      <c r="B253" s="37"/>
      <c r="C253" s="38"/>
      <c r="D253" s="235" t="s">
        <v>155</v>
      </c>
      <c r="E253" s="38"/>
      <c r="F253" s="236" t="s">
        <v>1480</v>
      </c>
      <c r="G253" s="38"/>
      <c r="H253" s="38"/>
      <c r="I253" s="138"/>
      <c r="J253" s="38"/>
      <c r="K253" s="38"/>
      <c r="L253" s="42"/>
      <c r="M253" s="237"/>
      <c r="N253" s="85"/>
      <c r="O253" s="85"/>
      <c r="P253" s="85"/>
      <c r="Q253" s="85"/>
      <c r="R253" s="85"/>
      <c r="S253" s="85"/>
      <c r="T253" s="86"/>
      <c r="AT253" s="16" t="s">
        <v>155</v>
      </c>
      <c r="AU253" s="16" t="s">
        <v>146</v>
      </c>
    </row>
    <row r="254" s="1" customFormat="1" ht="16.5" customHeight="1">
      <c r="B254" s="37"/>
      <c r="C254" s="222" t="s">
        <v>499</v>
      </c>
      <c r="D254" s="222" t="s">
        <v>148</v>
      </c>
      <c r="E254" s="223" t="s">
        <v>1481</v>
      </c>
      <c r="F254" s="224" t="s">
        <v>1482</v>
      </c>
      <c r="G254" s="225" t="s">
        <v>1291</v>
      </c>
      <c r="H254" s="226">
        <v>1</v>
      </c>
      <c r="I254" s="227"/>
      <c r="J254" s="228">
        <f>ROUND(I254*H254,0)</f>
        <v>0</v>
      </c>
      <c r="K254" s="224" t="s">
        <v>1</v>
      </c>
      <c r="L254" s="42"/>
      <c r="M254" s="229" t="s">
        <v>1</v>
      </c>
      <c r="N254" s="230" t="s">
        <v>43</v>
      </c>
      <c r="O254" s="85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AR254" s="233" t="s">
        <v>258</v>
      </c>
      <c r="AT254" s="233" t="s">
        <v>148</v>
      </c>
      <c r="AU254" s="233" t="s">
        <v>146</v>
      </c>
      <c r="AY254" s="16" t="s">
        <v>145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6" t="s">
        <v>8</v>
      </c>
      <c r="BK254" s="234">
        <f>ROUND(I254*H254,0)</f>
        <v>0</v>
      </c>
      <c r="BL254" s="16" t="s">
        <v>258</v>
      </c>
      <c r="BM254" s="233" t="s">
        <v>856</v>
      </c>
    </row>
    <row r="255" s="1" customFormat="1">
      <c r="B255" s="37"/>
      <c r="C255" s="38"/>
      <c r="D255" s="235" t="s">
        <v>155</v>
      </c>
      <c r="E255" s="38"/>
      <c r="F255" s="236" t="s">
        <v>1483</v>
      </c>
      <c r="G255" s="38"/>
      <c r="H255" s="38"/>
      <c r="I255" s="138"/>
      <c r="J255" s="38"/>
      <c r="K255" s="38"/>
      <c r="L255" s="42"/>
      <c r="M255" s="237"/>
      <c r="N255" s="85"/>
      <c r="O255" s="85"/>
      <c r="P255" s="85"/>
      <c r="Q255" s="85"/>
      <c r="R255" s="85"/>
      <c r="S255" s="85"/>
      <c r="T255" s="86"/>
      <c r="AT255" s="16" t="s">
        <v>155</v>
      </c>
      <c r="AU255" s="16" t="s">
        <v>146</v>
      </c>
    </row>
    <row r="256" s="1" customFormat="1" ht="16.5" customHeight="1">
      <c r="B256" s="37"/>
      <c r="C256" s="222" t="s">
        <v>506</v>
      </c>
      <c r="D256" s="222" t="s">
        <v>148</v>
      </c>
      <c r="E256" s="223" t="s">
        <v>1484</v>
      </c>
      <c r="F256" s="224" t="s">
        <v>1485</v>
      </c>
      <c r="G256" s="225" t="s">
        <v>1291</v>
      </c>
      <c r="H256" s="226">
        <v>1</v>
      </c>
      <c r="I256" s="227"/>
      <c r="J256" s="228">
        <f>ROUND(I256*H256,0)</f>
        <v>0</v>
      </c>
      <c r="K256" s="224" t="s">
        <v>1</v>
      </c>
      <c r="L256" s="42"/>
      <c r="M256" s="229" t="s">
        <v>1</v>
      </c>
      <c r="N256" s="230" t="s">
        <v>43</v>
      </c>
      <c r="O256" s="85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AR256" s="233" t="s">
        <v>258</v>
      </c>
      <c r="AT256" s="233" t="s">
        <v>148</v>
      </c>
      <c r="AU256" s="233" t="s">
        <v>146</v>
      </c>
      <c r="AY256" s="16" t="s">
        <v>145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6" t="s">
        <v>8</v>
      </c>
      <c r="BK256" s="234">
        <f>ROUND(I256*H256,0)</f>
        <v>0</v>
      </c>
      <c r="BL256" s="16" t="s">
        <v>258</v>
      </c>
      <c r="BM256" s="233" t="s">
        <v>868</v>
      </c>
    </row>
    <row r="257" s="1" customFormat="1">
      <c r="B257" s="37"/>
      <c r="C257" s="38"/>
      <c r="D257" s="235" t="s">
        <v>155</v>
      </c>
      <c r="E257" s="38"/>
      <c r="F257" s="236" t="s">
        <v>1486</v>
      </c>
      <c r="G257" s="38"/>
      <c r="H257" s="38"/>
      <c r="I257" s="138"/>
      <c r="J257" s="38"/>
      <c r="K257" s="38"/>
      <c r="L257" s="42"/>
      <c r="M257" s="237"/>
      <c r="N257" s="85"/>
      <c r="O257" s="85"/>
      <c r="P257" s="85"/>
      <c r="Q257" s="85"/>
      <c r="R257" s="85"/>
      <c r="S257" s="85"/>
      <c r="T257" s="86"/>
      <c r="AT257" s="16" t="s">
        <v>155</v>
      </c>
      <c r="AU257" s="16" t="s">
        <v>146</v>
      </c>
    </row>
    <row r="258" s="1" customFormat="1" ht="16.5" customHeight="1">
      <c r="B258" s="37"/>
      <c r="C258" s="222" t="s">
        <v>513</v>
      </c>
      <c r="D258" s="222" t="s">
        <v>148</v>
      </c>
      <c r="E258" s="223" t="s">
        <v>1487</v>
      </c>
      <c r="F258" s="224" t="s">
        <v>1488</v>
      </c>
      <c r="G258" s="225" t="s">
        <v>1291</v>
      </c>
      <c r="H258" s="226">
        <v>1</v>
      </c>
      <c r="I258" s="227"/>
      <c r="J258" s="228">
        <f>ROUND(I258*H258,0)</f>
        <v>0</v>
      </c>
      <c r="K258" s="224" t="s">
        <v>1</v>
      </c>
      <c r="L258" s="42"/>
      <c r="M258" s="229" t="s">
        <v>1</v>
      </c>
      <c r="N258" s="230" t="s">
        <v>43</v>
      </c>
      <c r="O258" s="85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AR258" s="233" t="s">
        <v>258</v>
      </c>
      <c r="AT258" s="233" t="s">
        <v>148</v>
      </c>
      <c r="AU258" s="233" t="s">
        <v>146</v>
      </c>
      <c r="AY258" s="16" t="s">
        <v>145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6" t="s">
        <v>8</v>
      </c>
      <c r="BK258" s="234">
        <f>ROUND(I258*H258,0)</f>
        <v>0</v>
      </c>
      <c r="BL258" s="16" t="s">
        <v>258</v>
      </c>
      <c r="BM258" s="233" t="s">
        <v>878</v>
      </c>
    </row>
    <row r="259" s="1" customFormat="1">
      <c r="B259" s="37"/>
      <c r="C259" s="38"/>
      <c r="D259" s="235" t="s">
        <v>155</v>
      </c>
      <c r="E259" s="38"/>
      <c r="F259" s="236" t="s">
        <v>1488</v>
      </c>
      <c r="G259" s="38"/>
      <c r="H259" s="38"/>
      <c r="I259" s="138"/>
      <c r="J259" s="38"/>
      <c r="K259" s="38"/>
      <c r="L259" s="42"/>
      <c r="M259" s="237"/>
      <c r="N259" s="85"/>
      <c r="O259" s="85"/>
      <c r="P259" s="85"/>
      <c r="Q259" s="85"/>
      <c r="R259" s="85"/>
      <c r="S259" s="85"/>
      <c r="T259" s="86"/>
      <c r="AT259" s="16" t="s">
        <v>155</v>
      </c>
      <c r="AU259" s="16" t="s">
        <v>146</v>
      </c>
    </row>
    <row r="260" s="1" customFormat="1" ht="24" customHeight="1">
      <c r="B260" s="37"/>
      <c r="C260" s="222" t="s">
        <v>519</v>
      </c>
      <c r="D260" s="222" t="s">
        <v>148</v>
      </c>
      <c r="E260" s="223" t="s">
        <v>1489</v>
      </c>
      <c r="F260" s="224" t="s">
        <v>1490</v>
      </c>
      <c r="G260" s="225" t="s">
        <v>1291</v>
      </c>
      <c r="H260" s="226">
        <v>1</v>
      </c>
      <c r="I260" s="227"/>
      <c r="J260" s="228">
        <f>ROUND(I260*H260,0)</f>
        <v>0</v>
      </c>
      <c r="K260" s="224" t="s">
        <v>1</v>
      </c>
      <c r="L260" s="42"/>
      <c r="M260" s="229" t="s">
        <v>1</v>
      </c>
      <c r="N260" s="230" t="s">
        <v>43</v>
      </c>
      <c r="O260" s="85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AR260" s="233" t="s">
        <v>258</v>
      </c>
      <c r="AT260" s="233" t="s">
        <v>148</v>
      </c>
      <c r="AU260" s="233" t="s">
        <v>146</v>
      </c>
      <c r="AY260" s="16" t="s">
        <v>145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6" t="s">
        <v>8</v>
      </c>
      <c r="BK260" s="234">
        <f>ROUND(I260*H260,0)</f>
        <v>0</v>
      </c>
      <c r="BL260" s="16" t="s">
        <v>258</v>
      </c>
      <c r="BM260" s="233" t="s">
        <v>893</v>
      </c>
    </row>
    <row r="261" s="1" customFormat="1">
      <c r="B261" s="37"/>
      <c r="C261" s="38"/>
      <c r="D261" s="235" t="s">
        <v>155</v>
      </c>
      <c r="E261" s="38"/>
      <c r="F261" s="236" t="s">
        <v>1491</v>
      </c>
      <c r="G261" s="38"/>
      <c r="H261" s="38"/>
      <c r="I261" s="138"/>
      <c r="J261" s="38"/>
      <c r="K261" s="38"/>
      <c r="L261" s="42"/>
      <c r="M261" s="237"/>
      <c r="N261" s="85"/>
      <c r="O261" s="85"/>
      <c r="P261" s="85"/>
      <c r="Q261" s="85"/>
      <c r="R261" s="85"/>
      <c r="S261" s="85"/>
      <c r="T261" s="86"/>
      <c r="AT261" s="16" t="s">
        <v>155</v>
      </c>
      <c r="AU261" s="16" t="s">
        <v>146</v>
      </c>
    </row>
    <row r="262" s="1" customFormat="1" ht="16.5" customHeight="1">
      <c r="B262" s="37"/>
      <c r="C262" s="222" t="s">
        <v>525</v>
      </c>
      <c r="D262" s="222" t="s">
        <v>148</v>
      </c>
      <c r="E262" s="223" t="s">
        <v>1492</v>
      </c>
      <c r="F262" s="224" t="s">
        <v>1493</v>
      </c>
      <c r="G262" s="225" t="s">
        <v>1291</v>
      </c>
      <c r="H262" s="226">
        <v>1</v>
      </c>
      <c r="I262" s="227"/>
      <c r="J262" s="228">
        <f>ROUND(I262*H262,0)</f>
        <v>0</v>
      </c>
      <c r="K262" s="224" t="s">
        <v>1</v>
      </c>
      <c r="L262" s="42"/>
      <c r="M262" s="229" t="s">
        <v>1</v>
      </c>
      <c r="N262" s="230" t="s">
        <v>43</v>
      </c>
      <c r="O262" s="85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AR262" s="233" t="s">
        <v>258</v>
      </c>
      <c r="AT262" s="233" t="s">
        <v>148</v>
      </c>
      <c r="AU262" s="233" t="s">
        <v>146</v>
      </c>
      <c r="AY262" s="16" t="s">
        <v>145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6" t="s">
        <v>8</v>
      </c>
      <c r="BK262" s="234">
        <f>ROUND(I262*H262,0)</f>
        <v>0</v>
      </c>
      <c r="BL262" s="16" t="s">
        <v>258</v>
      </c>
      <c r="BM262" s="233" t="s">
        <v>905</v>
      </c>
    </row>
    <row r="263" s="1" customFormat="1">
      <c r="B263" s="37"/>
      <c r="C263" s="38"/>
      <c r="D263" s="235" t="s">
        <v>155</v>
      </c>
      <c r="E263" s="38"/>
      <c r="F263" s="236" t="s">
        <v>1494</v>
      </c>
      <c r="G263" s="38"/>
      <c r="H263" s="38"/>
      <c r="I263" s="138"/>
      <c r="J263" s="38"/>
      <c r="K263" s="38"/>
      <c r="L263" s="42"/>
      <c r="M263" s="237"/>
      <c r="N263" s="85"/>
      <c r="O263" s="85"/>
      <c r="P263" s="85"/>
      <c r="Q263" s="85"/>
      <c r="R263" s="85"/>
      <c r="S263" s="85"/>
      <c r="T263" s="86"/>
      <c r="AT263" s="16" t="s">
        <v>155</v>
      </c>
      <c r="AU263" s="16" t="s">
        <v>146</v>
      </c>
    </row>
    <row r="264" s="11" customFormat="1" ht="25.92" customHeight="1">
      <c r="B264" s="206"/>
      <c r="C264" s="207"/>
      <c r="D264" s="208" t="s">
        <v>77</v>
      </c>
      <c r="E264" s="209" t="s">
        <v>998</v>
      </c>
      <c r="F264" s="209" t="s">
        <v>999</v>
      </c>
      <c r="G264" s="207"/>
      <c r="H264" s="207"/>
      <c r="I264" s="210"/>
      <c r="J264" s="211">
        <f>BK264</f>
        <v>0</v>
      </c>
      <c r="K264" s="207"/>
      <c r="L264" s="212"/>
      <c r="M264" s="213"/>
      <c r="N264" s="214"/>
      <c r="O264" s="214"/>
      <c r="P264" s="215">
        <f>SUM(P265:P274)</f>
        <v>0</v>
      </c>
      <c r="Q264" s="214"/>
      <c r="R264" s="215">
        <f>SUM(R265:R274)</f>
        <v>0</v>
      </c>
      <c r="S264" s="214"/>
      <c r="T264" s="216">
        <f>SUM(T265:T274)</f>
        <v>0</v>
      </c>
      <c r="AR264" s="217" t="s">
        <v>153</v>
      </c>
      <c r="AT264" s="218" t="s">
        <v>77</v>
      </c>
      <c r="AU264" s="218" t="s">
        <v>78</v>
      </c>
      <c r="AY264" s="217" t="s">
        <v>145</v>
      </c>
      <c r="BK264" s="219">
        <f>SUM(BK265:BK274)</f>
        <v>0</v>
      </c>
    </row>
    <row r="265" s="1" customFormat="1" ht="24" customHeight="1">
      <c r="B265" s="37"/>
      <c r="C265" s="222" t="s">
        <v>531</v>
      </c>
      <c r="D265" s="222" t="s">
        <v>148</v>
      </c>
      <c r="E265" s="223" t="s">
        <v>1001</v>
      </c>
      <c r="F265" s="224" t="s">
        <v>1002</v>
      </c>
      <c r="G265" s="225" t="s">
        <v>1</v>
      </c>
      <c r="H265" s="226">
        <v>0</v>
      </c>
      <c r="I265" s="227"/>
      <c r="J265" s="228">
        <f>ROUND(I265*H265,0)</f>
        <v>0</v>
      </c>
      <c r="K265" s="224" t="s">
        <v>1</v>
      </c>
      <c r="L265" s="42"/>
      <c r="M265" s="229" t="s">
        <v>1</v>
      </c>
      <c r="N265" s="230" t="s">
        <v>43</v>
      </c>
      <c r="O265" s="85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AR265" s="233" t="s">
        <v>1003</v>
      </c>
      <c r="AT265" s="233" t="s">
        <v>148</v>
      </c>
      <c r="AU265" s="233" t="s">
        <v>8</v>
      </c>
      <c r="AY265" s="16" t="s">
        <v>145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6" t="s">
        <v>8</v>
      </c>
      <c r="BK265" s="234">
        <f>ROUND(I265*H265,0)</f>
        <v>0</v>
      </c>
      <c r="BL265" s="16" t="s">
        <v>1003</v>
      </c>
      <c r="BM265" s="233" t="s">
        <v>1495</v>
      </c>
    </row>
    <row r="266" s="1" customFormat="1">
      <c r="B266" s="37"/>
      <c r="C266" s="38"/>
      <c r="D266" s="235" t="s">
        <v>155</v>
      </c>
      <c r="E266" s="38"/>
      <c r="F266" s="236" t="s">
        <v>1002</v>
      </c>
      <c r="G266" s="38"/>
      <c r="H266" s="38"/>
      <c r="I266" s="138"/>
      <c r="J266" s="38"/>
      <c r="K266" s="38"/>
      <c r="L266" s="42"/>
      <c r="M266" s="237"/>
      <c r="N266" s="85"/>
      <c r="O266" s="85"/>
      <c r="P266" s="85"/>
      <c r="Q266" s="85"/>
      <c r="R266" s="85"/>
      <c r="S266" s="85"/>
      <c r="T266" s="86"/>
      <c r="AT266" s="16" t="s">
        <v>155</v>
      </c>
      <c r="AU266" s="16" t="s">
        <v>8</v>
      </c>
    </row>
    <row r="267" s="1" customFormat="1" ht="36" customHeight="1">
      <c r="B267" s="37"/>
      <c r="C267" s="222" t="s">
        <v>537</v>
      </c>
      <c r="D267" s="222" t="s">
        <v>148</v>
      </c>
      <c r="E267" s="223" t="s">
        <v>1006</v>
      </c>
      <c r="F267" s="224" t="s">
        <v>1007</v>
      </c>
      <c r="G267" s="225" t="s">
        <v>1</v>
      </c>
      <c r="H267" s="226">
        <v>0</v>
      </c>
      <c r="I267" s="227"/>
      <c r="J267" s="228">
        <f>ROUND(I267*H267,0)</f>
        <v>0</v>
      </c>
      <c r="K267" s="224" t="s">
        <v>1</v>
      </c>
      <c r="L267" s="42"/>
      <c r="M267" s="229" t="s">
        <v>1</v>
      </c>
      <c r="N267" s="230" t="s">
        <v>43</v>
      </c>
      <c r="O267" s="85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AR267" s="233" t="s">
        <v>1003</v>
      </c>
      <c r="AT267" s="233" t="s">
        <v>148</v>
      </c>
      <c r="AU267" s="233" t="s">
        <v>8</v>
      </c>
      <c r="AY267" s="16" t="s">
        <v>145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6" t="s">
        <v>8</v>
      </c>
      <c r="BK267" s="234">
        <f>ROUND(I267*H267,0)</f>
        <v>0</v>
      </c>
      <c r="BL267" s="16" t="s">
        <v>1003</v>
      </c>
      <c r="BM267" s="233" t="s">
        <v>1496</v>
      </c>
    </row>
    <row r="268" s="1" customFormat="1">
      <c r="B268" s="37"/>
      <c r="C268" s="38"/>
      <c r="D268" s="235" t="s">
        <v>155</v>
      </c>
      <c r="E268" s="38"/>
      <c r="F268" s="236" t="s">
        <v>1009</v>
      </c>
      <c r="G268" s="38"/>
      <c r="H268" s="38"/>
      <c r="I268" s="138"/>
      <c r="J268" s="38"/>
      <c r="K268" s="38"/>
      <c r="L268" s="42"/>
      <c r="M268" s="237"/>
      <c r="N268" s="85"/>
      <c r="O268" s="85"/>
      <c r="P268" s="85"/>
      <c r="Q268" s="85"/>
      <c r="R268" s="85"/>
      <c r="S268" s="85"/>
      <c r="T268" s="86"/>
      <c r="AT268" s="16" t="s">
        <v>155</v>
      </c>
      <c r="AU268" s="16" t="s">
        <v>8</v>
      </c>
    </row>
    <row r="269" s="1" customFormat="1" ht="48" customHeight="1">
      <c r="B269" s="37"/>
      <c r="C269" s="222" t="s">
        <v>543</v>
      </c>
      <c r="D269" s="222" t="s">
        <v>148</v>
      </c>
      <c r="E269" s="223" t="s">
        <v>1011</v>
      </c>
      <c r="F269" s="224" t="s">
        <v>1012</v>
      </c>
      <c r="G269" s="225" t="s">
        <v>1</v>
      </c>
      <c r="H269" s="226">
        <v>0</v>
      </c>
      <c r="I269" s="227"/>
      <c r="J269" s="228">
        <f>ROUND(I269*H269,0)</f>
        <v>0</v>
      </c>
      <c r="K269" s="224" t="s">
        <v>1</v>
      </c>
      <c r="L269" s="42"/>
      <c r="M269" s="229" t="s">
        <v>1</v>
      </c>
      <c r="N269" s="230" t="s">
        <v>43</v>
      </c>
      <c r="O269" s="85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AR269" s="233" t="s">
        <v>1003</v>
      </c>
      <c r="AT269" s="233" t="s">
        <v>148</v>
      </c>
      <c r="AU269" s="233" t="s">
        <v>8</v>
      </c>
      <c r="AY269" s="16" t="s">
        <v>145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6" t="s">
        <v>8</v>
      </c>
      <c r="BK269" s="234">
        <f>ROUND(I269*H269,0)</f>
        <v>0</v>
      </c>
      <c r="BL269" s="16" t="s">
        <v>1003</v>
      </c>
      <c r="BM269" s="233" t="s">
        <v>1497</v>
      </c>
    </row>
    <row r="270" s="1" customFormat="1">
      <c r="B270" s="37"/>
      <c r="C270" s="38"/>
      <c r="D270" s="235" t="s">
        <v>155</v>
      </c>
      <c r="E270" s="38"/>
      <c r="F270" s="236" t="s">
        <v>1012</v>
      </c>
      <c r="G270" s="38"/>
      <c r="H270" s="38"/>
      <c r="I270" s="138"/>
      <c r="J270" s="38"/>
      <c r="K270" s="38"/>
      <c r="L270" s="42"/>
      <c r="M270" s="237"/>
      <c r="N270" s="85"/>
      <c r="O270" s="85"/>
      <c r="P270" s="85"/>
      <c r="Q270" s="85"/>
      <c r="R270" s="85"/>
      <c r="S270" s="85"/>
      <c r="T270" s="86"/>
      <c r="AT270" s="16" t="s">
        <v>155</v>
      </c>
      <c r="AU270" s="16" t="s">
        <v>8</v>
      </c>
    </row>
    <row r="271" s="1" customFormat="1" ht="36" customHeight="1">
      <c r="B271" s="37"/>
      <c r="C271" s="222" t="s">
        <v>548</v>
      </c>
      <c r="D271" s="222" t="s">
        <v>148</v>
      </c>
      <c r="E271" s="223" t="s">
        <v>1015</v>
      </c>
      <c r="F271" s="224" t="s">
        <v>1016</v>
      </c>
      <c r="G271" s="225" t="s">
        <v>1</v>
      </c>
      <c r="H271" s="226">
        <v>0</v>
      </c>
      <c r="I271" s="227"/>
      <c r="J271" s="228">
        <f>ROUND(I271*H271,0)</f>
        <v>0</v>
      </c>
      <c r="K271" s="224" t="s">
        <v>1</v>
      </c>
      <c r="L271" s="42"/>
      <c r="M271" s="229" t="s">
        <v>1</v>
      </c>
      <c r="N271" s="230" t="s">
        <v>43</v>
      </c>
      <c r="O271" s="85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AR271" s="233" t="s">
        <v>1003</v>
      </c>
      <c r="AT271" s="233" t="s">
        <v>148</v>
      </c>
      <c r="AU271" s="233" t="s">
        <v>8</v>
      </c>
      <c r="AY271" s="16" t="s">
        <v>145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6" t="s">
        <v>8</v>
      </c>
      <c r="BK271" s="234">
        <f>ROUND(I271*H271,0)</f>
        <v>0</v>
      </c>
      <c r="BL271" s="16" t="s">
        <v>1003</v>
      </c>
      <c r="BM271" s="233" t="s">
        <v>1498</v>
      </c>
    </row>
    <row r="272" s="1" customFormat="1">
      <c r="B272" s="37"/>
      <c r="C272" s="38"/>
      <c r="D272" s="235" t="s">
        <v>155</v>
      </c>
      <c r="E272" s="38"/>
      <c r="F272" s="236" t="s">
        <v>1018</v>
      </c>
      <c r="G272" s="38"/>
      <c r="H272" s="38"/>
      <c r="I272" s="138"/>
      <c r="J272" s="38"/>
      <c r="K272" s="38"/>
      <c r="L272" s="42"/>
      <c r="M272" s="237"/>
      <c r="N272" s="85"/>
      <c r="O272" s="85"/>
      <c r="P272" s="85"/>
      <c r="Q272" s="85"/>
      <c r="R272" s="85"/>
      <c r="S272" s="85"/>
      <c r="T272" s="86"/>
      <c r="AT272" s="16" t="s">
        <v>155</v>
      </c>
      <c r="AU272" s="16" t="s">
        <v>8</v>
      </c>
    </row>
    <row r="273" s="1" customFormat="1" ht="60" customHeight="1">
      <c r="B273" s="37"/>
      <c r="C273" s="222" t="s">
        <v>553</v>
      </c>
      <c r="D273" s="222" t="s">
        <v>148</v>
      </c>
      <c r="E273" s="223" t="s">
        <v>1020</v>
      </c>
      <c r="F273" s="224" t="s">
        <v>1021</v>
      </c>
      <c r="G273" s="225" t="s">
        <v>1</v>
      </c>
      <c r="H273" s="226">
        <v>0</v>
      </c>
      <c r="I273" s="227"/>
      <c r="J273" s="228">
        <f>ROUND(I273*H273,0)</f>
        <v>0</v>
      </c>
      <c r="K273" s="224" t="s">
        <v>1</v>
      </c>
      <c r="L273" s="42"/>
      <c r="M273" s="229" t="s">
        <v>1</v>
      </c>
      <c r="N273" s="230" t="s">
        <v>43</v>
      </c>
      <c r="O273" s="85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AR273" s="233" t="s">
        <v>1003</v>
      </c>
      <c r="AT273" s="233" t="s">
        <v>148</v>
      </c>
      <c r="AU273" s="233" t="s">
        <v>8</v>
      </c>
      <c r="AY273" s="16" t="s">
        <v>145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6" t="s">
        <v>8</v>
      </c>
      <c r="BK273" s="234">
        <f>ROUND(I273*H273,0)</f>
        <v>0</v>
      </c>
      <c r="BL273" s="16" t="s">
        <v>1003</v>
      </c>
      <c r="BM273" s="233" t="s">
        <v>1499</v>
      </c>
    </row>
    <row r="274" s="1" customFormat="1">
      <c r="B274" s="37"/>
      <c r="C274" s="38"/>
      <c r="D274" s="235" t="s">
        <v>155</v>
      </c>
      <c r="E274" s="38"/>
      <c r="F274" s="236" t="s">
        <v>1023</v>
      </c>
      <c r="G274" s="38"/>
      <c r="H274" s="38"/>
      <c r="I274" s="138"/>
      <c r="J274" s="38"/>
      <c r="K274" s="38"/>
      <c r="L274" s="42"/>
      <c r="M274" s="281"/>
      <c r="N274" s="282"/>
      <c r="O274" s="282"/>
      <c r="P274" s="282"/>
      <c r="Q274" s="282"/>
      <c r="R274" s="282"/>
      <c r="S274" s="282"/>
      <c r="T274" s="283"/>
      <c r="AT274" s="16" t="s">
        <v>155</v>
      </c>
      <c r="AU274" s="16" t="s">
        <v>8</v>
      </c>
    </row>
    <row r="275" s="1" customFormat="1" ht="6.96" customHeight="1">
      <c r="B275" s="60"/>
      <c r="C275" s="61"/>
      <c r="D275" s="61"/>
      <c r="E275" s="61"/>
      <c r="F275" s="61"/>
      <c r="G275" s="61"/>
      <c r="H275" s="61"/>
      <c r="I275" s="172"/>
      <c r="J275" s="61"/>
      <c r="K275" s="61"/>
      <c r="L275" s="42"/>
    </row>
  </sheetData>
  <sheetProtection sheet="1" autoFilter="0" formatColumns="0" formatRows="0" objects="1" scenarios="1" spinCount="100000" saltValue="61mIImfZQz+4iWZuy29R7mj6/5ItTJHTDnbE4IFo+DiI5ZSjysiqAmdifbEM4QlDe7pdXrCAKP0IPR8bl6QBCg==" hashValue="52sEH9mZiwLp6o0TJersH37JRWoLZQWQ6LrlqTRTRStvMW3ia5u5nu9bMIAXk6j09zhV82osgQcvz/NixcmkWw==" algorithmName="SHA-512" password="CC35"/>
  <autoFilter ref="C124:K27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102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87</v>
      </c>
    </row>
    <row r="4" ht="24.96" customHeight="1">
      <c r="B4" s="19"/>
      <c r="D4" s="134" t="s">
        <v>103</v>
      </c>
      <c r="L4" s="19"/>
      <c r="M4" s="135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17</v>
      </c>
      <c r="L6" s="19"/>
    </row>
    <row r="7" ht="16.5" customHeight="1">
      <c r="B7" s="19"/>
      <c r="E7" s="137" t="str">
        <f>'Rekapitulace stavby'!K6</f>
        <v>Rozvoj a posílení aktivit komunitního centra Unitaria – Hašplův sál (E.3.a), Karlova 8, Anenská 5, Praha 1</v>
      </c>
      <c r="F7" s="136"/>
      <c r="G7" s="136"/>
      <c r="H7" s="136"/>
      <c r="L7" s="19"/>
    </row>
    <row r="8" s="1" customFormat="1" ht="12" customHeight="1">
      <c r="B8" s="42"/>
      <c r="D8" s="136" t="s">
        <v>104</v>
      </c>
      <c r="I8" s="138"/>
      <c r="L8" s="42"/>
    </row>
    <row r="9" s="1" customFormat="1" ht="36.96" customHeight="1">
      <c r="B9" s="42"/>
      <c r="E9" s="139" t="s">
        <v>1500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19</v>
      </c>
      <c r="F11" s="140" t="s">
        <v>1</v>
      </c>
      <c r="I11" s="141" t="s">
        <v>20</v>
      </c>
      <c r="J11" s="140" t="s">
        <v>1</v>
      </c>
      <c r="L11" s="42"/>
    </row>
    <row r="12" s="1" customFormat="1" ht="12" customHeight="1">
      <c r="B12" s="42"/>
      <c r="D12" s="136" t="s">
        <v>21</v>
      </c>
      <c r="F12" s="140" t="s">
        <v>22</v>
      </c>
      <c r="I12" s="141" t="s">
        <v>23</v>
      </c>
      <c r="J12" s="142" t="str">
        <f>'Rekapitulace stavby'!AN8</f>
        <v>5.4.2019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25</v>
      </c>
      <c r="I14" s="141" t="s">
        <v>26</v>
      </c>
      <c r="J14" s="140" t="s">
        <v>1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29</v>
      </c>
      <c r="I17" s="14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31</v>
      </c>
      <c r="I20" s="141" t="s">
        <v>26</v>
      </c>
      <c r="J20" s="140" t="s">
        <v>1</v>
      </c>
      <c r="L20" s="42"/>
    </row>
    <row r="21" s="1" customFormat="1" ht="18" customHeight="1">
      <c r="B21" s="42"/>
      <c r="E21" s="140" t="s">
        <v>32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1" t="s">
        <v>26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36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ROUND(J121, 0)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ROUND((SUM(BE121:BE134)),  0)</f>
        <v>0</v>
      </c>
      <c r="I33" s="153">
        <v>0.20999999999999999</v>
      </c>
      <c r="J33" s="152">
        <f>ROUND(((SUM(BE121:BE134))*I33),  0)</f>
        <v>0</v>
      </c>
      <c r="L33" s="42"/>
    </row>
    <row r="34" s="1" customFormat="1" ht="14.4" customHeight="1">
      <c r="B34" s="42"/>
      <c r="E34" s="136" t="s">
        <v>44</v>
      </c>
      <c r="F34" s="152">
        <f>ROUND((SUM(BF121:BF134)),  0)</f>
        <v>0</v>
      </c>
      <c r="I34" s="153">
        <v>0.14999999999999999</v>
      </c>
      <c r="J34" s="152">
        <f>ROUND(((SUM(BF121:BF134))*I34),  0)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ROUND((SUM(BG121:BG134)),  0)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ROUND((SUM(BH121:BH134)),  0)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ROUND((SUM(BI121:BI134)),  0)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106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17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Rozvoj a posílení aktivit komunitního centra Unitaria – Hašplův sál (E.3.a), Karlova 8, Anenská 5, Praha 1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104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006 - Vedlejší rozpočtové náklady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21</v>
      </c>
      <c r="D89" s="38"/>
      <c r="E89" s="38"/>
      <c r="F89" s="26" t="str">
        <f>F12</f>
        <v>Praha 1</v>
      </c>
      <c r="G89" s="38"/>
      <c r="H89" s="38"/>
      <c r="I89" s="141" t="s">
        <v>23</v>
      </c>
      <c r="J89" s="73" t="str">
        <f>IF(J12="","",J12)</f>
        <v>5.4.2019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25</v>
      </c>
      <c r="D91" s="38"/>
      <c r="E91" s="38"/>
      <c r="F91" s="26" t="str">
        <f>E15</f>
        <v>Náboženská Společnost Českých Unitářů</v>
      </c>
      <c r="G91" s="38"/>
      <c r="H91" s="38"/>
      <c r="I91" s="141" t="s">
        <v>31</v>
      </c>
      <c r="J91" s="35" t="str">
        <f>E21</f>
        <v>MCA atelier s.r.o.</v>
      </c>
      <c r="K91" s="38"/>
      <c r="L91" s="42"/>
    </row>
    <row r="92" s="1" customFormat="1" ht="15.15" customHeight="1">
      <c r="B92" s="37"/>
      <c r="C92" s="31" t="s">
        <v>29</v>
      </c>
      <c r="D92" s="38"/>
      <c r="E92" s="38"/>
      <c r="F92" s="26" t="str">
        <f>IF(E18="","",E18)</f>
        <v>Vyplň údaj</v>
      </c>
      <c r="G92" s="38"/>
      <c r="H92" s="38"/>
      <c r="I92" s="141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107</v>
      </c>
      <c r="D94" s="178"/>
      <c r="E94" s="178"/>
      <c r="F94" s="178"/>
      <c r="G94" s="178"/>
      <c r="H94" s="178"/>
      <c r="I94" s="179"/>
      <c r="J94" s="180" t="s">
        <v>108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109</v>
      </c>
      <c r="D96" s="38"/>
      <c r="E96" s="38"/>
      <c r="F96" s="38"/>
      <c r="G96" s="38"/>
      <c r="H96" s="38"/>
      <c r="I96" s="138"/>
      <c r="J96" s="104">
        <f>J121</f>
        <v>0</v>
      </c>
      <c r="K96" s="38"/>
      <c r="L96" s="42"/>
      <c r="AU96" s="16" t="s">
        <v>110</v>
      </c>
    </row>
    <row r="97" s="8" customFormat="1" ht="24.96" customHeight="1">
      <c r="B97" s="182"/>
      <c r="C97" s="183"/>
      <c r="D97" s="184" t="s">
        <v>1501</v>
      </c>
      <c r="E97" s="185"/>
      <c r="F97" s="185"/>
      <c r="G97" s="185"/>
      <c r="H97" s="185"/>
      <c r="I97" s="186"/>
      <c r="J97" s="187">
        <f>J122</f>
        <v>0</v>
      </c>
      <c r="K97" s="183"/>
      <c r="L97" s="188"/>
    </row>
    <row r="98" s="9" customFormat="1" ht="19.92" customHeight="1">
      <c r="B98" s="189"/>
      <c r="C98" s="190"/>
      <c r="D98" s="191" t="s">
        <v>1502</v>
      </c>
      <c r="E98" s="192"/>
      <c r="F98" s="192"/>
      <c r="G98" s="192"/>
      <c r="H98" s="192"/>
      <c r="I98" s="193"/>
      <c r="J98" s="194">
        <f>J123</f>
        <v>0</v>
      </c>
      <c r="K98" s="190"/>
      <c r="L98" s="195"/>
    </row>
    <row r="99" s="9" customFormat="1" ht="19.92" customHeight="1">
      <c r="B99" s="189"/>
      <c r="C99" s="190"/>
      <c r="D99" s="191" t="s">
        <v>1503</v>
      </c>
      <c r="E99" s="192"/>
      <c r="F99" s="192"/>
      <c r="G99" s="192"/>
      <c r="H99" s="192"/>
      <c r="I99" s="193"/>
      <c r="J99" s="194">
        <f>J126</f>
        <v>0</v>
      </c>
      <c r="K99" s="190"/>
      <c r="L99" s="195"/>
    </row>
    <row r="100" s="9" customFormat="1" ht="19.92" customHeight="1">
      <c r="B100" s="189"/>
      <c r="C100" s="190"/>
      <c r="D100" s="191" t="s">
        <v>1504</v>
      </c>
      <c r="E100" s="192"/>
      <c r="F100" s="192"/>
      <c r="G100" s="192"/>
      <c r="H100" s="192"/>
      <c r="I100" s="193"/>
      <c r="J100" s="194">
        <f>J129</f>
        <v>0</v>
      </c>
      <c r="K100" s="190"/>
      <c r="L100" s="195"/>
    </row>
    <row r="101" s="9" customFormat="1" ht="19.92" customHeight="1">
      <c r="B101" s="189"/>
      <c r="C101" s="190"/>
      <c r="D101" s="191" t="s">
        <v>1505</v>
      </c>
      <c r="E101" s="192"/>
      <c r="F101" s="192"/>
      <c r="G101" s="192"/>
      <c r="H101" s="192"/>
      <c r="I101" s="193"/>
      <c r="J101" s="194">
        <f>J132</f>
        <v>0</v>
      </c>
      <c r="K101" s="190"/>
      <c r="L101" s="195"/>
    </row>
    <row r="102" s="1" customFormat="1" ht="21.84" customHeight="1">
      <c r="B102" s="37"/>
      <c r="C102" s="38"/>
      <c r="D102" s="38"/>
      <c r="E102" s="38"/>
      <c r="F102" s="38"/>
      <c r="G102" s="38"/>
      <c r="H102" s="38"/>
      <c r="I102" s="138"/>
      <c r="J102" s="38"/>
      <c r="K102" s="38"/>
      <c r="L102" s="42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72"/>
      <c r="J103" s="61"/>
      <c r="K103" s="61"/>
      <c r="L103" s="42"/>
    </row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75"/>
      <c r="J107" s="63"/>
      <c r="K107" s="63"/>
      <c r="L107" s="42"/>
    </row>
    <row r="108" s="1" customFormat="1" ht="24.96" customHeight="1">
      <c r="B108" s="37"/>
      <c r="C108" s="22" t="s">
        <v>130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2" customHeight="1">
      <c r="B110" s="37"/>
      <c r="C110" s="31" t="s">
        <v>17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6.5" customHeight="1">
      <c r="B111" s="37"/>
      <c r="C111" s="38"/>
      <c r="D111" s="38"/>
      <c r="E111" s="176" t="str">
        <f>E7</f>
        <v>Rozvoj a posílení aktivit komunitního centra Unitaria – Hašplův sál (E.3.a), Karlova 8, Anenská 5, Praha 1</v>
      </c>
      <c r="F111" s="31"/>
      <c r="G111" s="31"/>
      <c r="H111" s="31"/>
      <c r="I111" s="138"/>
      <c r="J111" s="38"/>
      <c r="K111" s="38"/>
      <c r="L111" s="42"/>
    </row>
    <row r="112" s="1" customFormat="1" ht="12" customHeight="1">
      <c r="B112" s="37"/>
      <c r="C112" s="31" t="s">
        <v>104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6.5" customHeight="1">
      <c r="B113" s="37"/>
      <c r="C113" s="38"/>
      <c r="D113" s="38"/>
      <c r="E113" s="70" t="str">
        <f>E9</f>
        <v>006 - Vedlejší rozpočtové náklady</v>
      </c>
      <c r="F113" s="38"/>
      <c r="G113" s="38"/>
      <c r="H113" s="38"/>
      <c r="I113" s="13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2" customHeight="1">
      <c r="B115" s="37"/>
      <c r="C115" s="31" t="s">
        <v>21</v>
      </c>
      <c r="D115" s="38"/>
      <c r="E115" s="38"/>
      <c r="F115" s="26" t="str">
        <f>F12</f>
        <v>Praha 1</v>
      </c>
      <c r="G115" s="38"/>
      <c r="H115" s="38"/>
      <c r="I115" s="141" t="s">
        <v>23</v>
      </c>
      <c r="J115" s="73" t="str">
        <f>IF(J12="","",J12)</f>
        <v>5.4.2019</v>
      </c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5.15" customHeight="1">
      <c r="B117" s="37"/>
      <c r="C117" s="31" t="s">
        <v>25</v>
      </c>
      <c r="D117" s="38"/>
      <c r="E117" s="38"/>
      <c r="F117" s="26" t="str">
        <f>E15</f>
        <v>Náboženská Společnost Českých Unitářů</v>
      </c>
      <c r="G117" s="38"/>
      <c r="H117" s="38"/>
      <c r="I117" s="141" t="s">
        <v>31</v>
      </c>
      <c r="J117" s="35" t="str">
        <f>E21</f>
        <v>MCA atelier s.r.o.</v>
      </c>
      <c r="K117" s="38"/>
      <c r="L117" s="42"/>
    </row>
    <row r="118" s="1" customFormat="1" ht="15.15" customHeight="1">
      <c r="B118" s="37"/>
      <c r="C118" s="31" t="s">
        <v>29</v>
      </c>
      <c r="D118" s="38"/>
      <c r="E118" s="38"/>
      <c r="F118" s="26" t="str">
        <f>IF(E18="","",E18)</f>
        <v>Vyplň údaj</v>
      </c>
      <c r="G118" s="38"/>
      <c r="H118" s="38"/>
      <c r="I118" s="141" t="s">
        <v>34</v>
      </c>
      <c r="J118" s="35" t="str">
        <f>E24</f>
        <v xml:space="preserve"> </v>
      </c>
      <c r="K118" s="38"/>
      <c r="L118" s="42"/>
    </row>
    <row r="119" s="1" customFormat="1" ht="10.32" customHeight="1">
      <c r="B119" s="37"/>
      <c r="C119" s="38"/>
      <c r="D119" s="38"/>
      <c r="E119" s="38"/>
      <c r="F119" s="38"/>
      <c r="G119" s="38"/>
      <c r="H119" s="38"/>
      <c r="I119" s="138"/>
      <c r="J119" s="38"/>
      <c r="K119" s="38"/>
      <c r="L119" s="42"/>
    </row>
    <row r="120" s="10" customFormat="1" ht="29.28" customHeight="1">
      <c r="B120" s="196"/>
      <c r="C120" s="197" t="s">
        <v>131</v>
      </c>
      <c r="D120" s="198" t="s">
        <v>63</v>
      </c>
      <c r="E120" s="198" t="s">
        <v>59</v>
      </c>
      <c r="F120" s="198" t="s">
        <v>60</v>
      </c>
      <c r="G120" s="198" t="s">
        <v>132</v>
      </c>
      <c r="H120" s="198" t="s">
        <v>133</v>
      </c>
      <c r="I120" s="199" t="s">
        <v>134</v>
      </c>
      <c r="J120" s="198" t="s">
        <v>108</v>
      </c>
      <c r="K120" s="200" t="s">
        <v>135</v>
      </c>
      <c r="L120" s="201"/>
      <c r="M120" s="94" t="s">
        <v>1</v>
      </c>
      <c r="N120" s="95" t="s">
        <v>42</v>
      </c>
      <c r="O120" s="95" t="s">
        <v>136</v>
      </c>
      <c r="P120" s="95" t="s">
        <v>137</v>
      </c>
      <c r="Q120" s="95" t="s">
        <v>138</v>
      </c>
      <c r="R120" s="95" t="s">
        <v>139</v>
      </c>
      <c r="S120" s="95" t="s">
        <v>140</v>
      </c>
      <c r="T120" s="96" t="s">
        <v>141</v>
      </c>
    </row>
    <row r="121" s="1" customFormat="1" ht="22.8" customHeight="1">
      <c r="B121" s="37"/>
      <c r="C121" s="101" t="s">
        <v>142</v>
      </c>
      <c r="D121" s="38"/>
      <c r="E121" s="38"/>
      <c r="F121" s="38"/>
      <c r="G121" s="38"/>
      <c r="H121" s="38"/>
      <c r="I121" s="138"/>
      <c r="J121" s="202">
        <f>BK121</f>
        <v>0</v>
      </c>
      <c r="K121" s="38"/>
      <c r="L121" s="42"/>
      <c r="M121" s="97"/>
      <c r="N121" s="98"/>
      <c r="O121" s="98"/>
      <c r="P121" s="203">
        <f>P122</f>
        <v>0</v>
      </c>
      <c r="Q121" s="98"/>
      <c r="R121" s="203">
        <f>R122</f>
        <v>0</v>
      </c>
      <c r="S121" s="98"/>
      <c r="T121" s="204">
        <f>T122</f>
        <v>0</v>
      </c>
      <c r="AT121" s="16" t="s">
        <v>77</v>
      </c>
      <c r="AU121" s="16" t="s">
        <v>110</v>
      </c>
      <c r="BK121" s="205">
        <f>BK122</f>
        <v>0</v>
      </c>
    </row>
    <row r="122" s="11" customFormat="1" ht="25.92" customHeight="1">
      <c r="B122" s="206"/>
      <c r="C122" s="207"/>
      <c r="D122" s="208" t="s">
        <v>77</v>
      </c>
      <c r="E122" s="209" t="s">
        <v>1506</v>
      </c>
      <c r="F122" s="209" t="s">
        <v>101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P123+P126+P129+P132</f>
        <v>0</v>
      </c>
      <c r="Q122" s="214"/>
      <c r="R122" s="215">
        <f>R123+R126+R129+R132</f>
        <v>0</v>
      </c>
      <c r="S122" s="214"/>
      <c r="T122" s="216">
        <f>T123+T126+T129+T132</f>
        <v>0</v>
      </c>
      <c r="AR122" s="217" t="s">
        <v>178</v>
      </c>
      <c r="AT122" s="218" t="s">
        <v>77</v>
      </c>
      <c r="AU122" s="218" t="s">
        <v>78</v>
      </c>
      <c r="AY122" s="217" t="s">
        <v>145</v>
      </c>
      <c r="BK122" s="219">
        <f>BK123+BK126+BK129+BK132</f>
        <v>0</v>
      </c>
    </row>
    <row r="123" s="11" customFormat="1" ht="22.8" customHeight="1">
      <c r="B123" s="206"/>
      <c r="C123" s="207"/>
      <c r="D123" s="208" t="s">
        <v>77</v>
      </c>
      <c r="E123" s="220" t="s">
        <v>1507</v>
      </c>
      <c r="F123" s="220" t="s">
        <v>1508</v>
      </c>
      <c r="G123" s="207"/>
      <c r="H123" s="207"/>
      <c r="I123" s="210"/>
      <c r="J123" s="221">
        <f>BK123</f>
        <v>0</v>
      </c>
      <c r="K123" s="207"/>
      <c r="L123" s="212"/>
      <c r="M123" s="213"/>
      <c r="N123" s="214"/>
      <c r="O123" s="214"/>
      <c r="P123" s="215">
        <f>SUM(P124:P125)</f>
        <v>0</v>
      </c>
      <c r="Q123" s="214"/>
      <c r="R123" s="215">
        <f>SUM(R124:R125)</f>
        <v>0</v>
      </c>
      <c r="S123" s="214"/>
      <c r="T123" s="216">
        <f>SUM(T124:T125)</f>
        <v>0</v>
      </c>
      <c r="AR123" s="217" t="s">
        <v>178</v>
      </c>
      <c r="AT123" s="218" t="s">
        <v>77</v>
      </c>
      <c r="AU123" s="218" t="s">
        <v>8</v>
      </c>
      <c r="AY123" s="217" t="s">
        <v>145</v>
      </c>
      <c r="BK123" s="219">
        <f>SUM(BK124:BK125)</f>
        <v>0</v>
      </c>
    </row>
    <row r="124" s="1" customFormat="1" ht="16.5" customHeight="1">
      <c r="B124" s="37"/>
      <c r="C124" s="222" t="s">
        <v>8</v>
      </c>
      <c r="D124" s="222" t="s">
        <v>148</v>
      </c>
      <c r="E124" s="223" t="s">
        <v>1509</v>
      </c>
      <c r="F124" s="224" t="s">
        <v>1510</v>
      </c>
      <c r="G124" s="225" t="s">
        <v>1511</v>
      </c>
      <c r="H124" s="226">
        <v>1</v>
      </c>
      <c r="I124" s="227"/>
      <c r="J124" s="228">
        <f>ROUND(I124*H124,0)</f>
        <v>0</v>
      </c>
      <c r="K124" s="224" t="s">
        <v>1512</v>
      </c>
      <c r="L124" s="42"/>
      <c r="M124" s="229" t="s">
        <v>1</v>
      </c>
      <c r="N124" s="230" t="s">
        <v>43</v>
      </c>
      <c r="O124" s="85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AR124" s="233" t="s">
        <v>1513</v>
      </c>
      <c r="AT124" s="233" t="s">
        <v>148</v>
      </c>
      <c r="AU124" s="233" t="s">
        <v>87</v>
      </c>
      <c r="AY124" s="16" t="s">
        <v>145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6" t="s">
        <v>8</v>
      </c>
      <c r="BK124" s="234">
        <f>ROUND(I124*H124,0)</f>
        <v>0</v>
      </c>
      <c r="BL124" s="16" t="s">
        <v>1513</v>
      </c>
      <c r="BM124" s="233" t="s">
        <v>1514</v>
      </c>
    </row>
    <row r="125" s="1" customFormat="1">
      <c r="B125" s="37"/>
      <c r="C125" s="38"/>
      <c r="D125" s="235" t="s">
        <v>155</v>
      </c>
      <c r="E125" s="38"/>
      <c r="F125" s="236" t="s">
        <v>1510</v>
      </c>
      <c r="G125" s="38"/>
      <c r="H125" s="38"/>
      <c r="I125" s="138"/>
      <c r="J125" s="38"/>
      <c r="K125" s="38"/>
      <c r="L125" s="42"/>
      <c r="M125" s="237"/>
      <c r="N125" s="85"/>
      <c r="O125" s="85"/>
      <c r="P125" s="85"/>
      <c r="Q125" s="85"/>
      <c r="R125" s="85"/>
      <c r="S125" s="85"/>
      <c r="T125" s="86"/>
      <c r="AT125" s="16" t="s">
        <v>155</v>
      </c>
      <c r="AU125" s="16" t="s">
        <v>87</v>
      </c>
    </row>
    <row r="126" s="11" customFormat="1" ht="22.8" customHeight="1">
      <c r="B126" s="206"/>
      <c r="C126" s="207"/>
      <c r="D126" s="208" t="s">
        <v>77</v>
      </c>
      <c r="E126" s="220" t="s">
        <v>1515</v>
      </c>
      <c r="F126" s="220" t="s">
        <v>1516</v>
      </c>
      <c r="G126" s="207"/>
      <c r="H126" s="207"/>
      <c r="I126" s="210"/>
      <c r="J126" s="221">
        <f>BK126</f>
        <v>0</v>
      </c>
      <c r="K126" s="207"/>
      <c r="L126" s="212"/>
      <c r="M126" s="213"/>
      <c r="N126" s="214"/>
      <c r="O126" s="214"/>
      <c r="P126" s="215">
        <f>SUM(P127:P128)</f>
        <v>0</v>
      </c>
      <c r="Q126" s="214"/>
      <c r="R126" s="215">
        <f>SUM(R127:R128)</f>
        <v>0</v>
      </c>
      <c r="S126" s="214"/>
      <c r="T126" s="216">
        <f>SUM(T127:T128)</f>
        <v>0</v>
      </c>
      <c r="AR126" s="217" t="s">
        <v>178</v>
      </c>
      <c r="AT126" s="218" t="s">
        <v>77</v>
      </c>
      <c r="AU126" s="218" t="s">
        <v>8</v>
      </c>
      <c r="AY126" s="217" t="s">
        <v>145</v>
      </c>
      <c r="BK126" s="219">
        <f>SUM(BK127:BK128)</f>
        <v>0</v>
      </c>
    </row>
    <row r="127" s="1" customFormat="1" ht="16.5" customHeight="1">
      <c r="B127" s="37"/>
      <c r="C127" s="222" t="s">
        <v>87</v>
      </c>
      <c r="D127" s="222" t="s">
        <v>148</v>
      </c>
      <c r="E127" s="223" t="s">
        <v>1517</v>
      </c>
      <c r="F127" s="224" t="s">
        <v>1516</v>
      </c>
      <c r="G127" s="225" t="s">
        <v>1511</v>
      </c>
      <c r="H127" s="226">
        <v>1</v>
      </c>
      <c r="I127" s="227"/>
      <c r="J127" s="228">
        <f>ROUND(I127*H127,0)</f>
        <v>0</v>
      </c>
      <c r="K127" s="224" t="s">
        <v>1512</v>
      </c>
      <c r="L127" s="42"/>
      <c r="M127" s="229" t="s">
        <v>1</v>
      </c>
      <c r="N127" s="230" t="s">
        <v>43</v>
      </c>
      <c r="O127" s="85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33" t="s">
        <v>1513</v>
      </c>
      <c r="AT127" s="233" t="s">
        <v>148</v>
      </c>
      <c r="AU127" s="233" t="s">
        <v>87</v>
      </c>
      <c r="AY127" s="16" t="s">
        <v>145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6" t="s">
        <v>8</v>
      </c>
      <c r="BK127" s="234">
        <f>ROUND(I127*H127,0)</f>
        <v>0</v>
      </c>
      <c r="BL127" s="16" t="s">
        <v>1513</v>
      </c>
      <c r="BM127" s="233" t="s">
        <v>1518</v>
      </c>
    </row>
    <row r="128" s="1" customFormat="1">
      <c r="B128" s="37"/>
      <c r="C128" s="38"/>
      <c r="D128" s="235" t="s">
        <v>155</v>
      </c>
      <c r="E128" s="38"/>
      <c r="F128" s="236" t="s">
        <v>1516</v>
      </c>
      <c r="G128" s="38"/>
      <c r="H128" s="38"/>
      <c r="I128" s="138"/>
      <c r="J128" s="38"/>
      <c r="K128" s="38"/>
      <c r="L128" s="42"/>
      <c r="M128" s="237"/>
      <c r="N128" s="85"/>
      <c r="O128" s="85"/>
      <c r="P128" s="85"/>
      <c r="Q128" s="85"/>
      <c r="R128" s="85"/>
      <c r="S128" s="85"/>
      <c r="T128" s="86"/>
      <c r="AT128" s="16" t="s">
        <v>155</v>
      </c>
      <c r="AU128" s="16" t="s">
        <v>87</v>
      </c>
    </row>
    <row r="129" s="11" customFormat="1" ht="22.8" customHeight="1">
      <c r="B129" s="206"/>
      <c r="C129" s="207"/>
      <c r="D129" s="208" t="s">
        <v>77</v>
      </c>
      <c r="E129" s="220" t="s">
        <v>1519</v>
      </c>
      <c r="F129" s="220" t="s">
        <v>1520</v>
      </c>
      <c r="G129" s="207"/>
      <c r="H129" s="207"/>
      <c r="I129" s="210"/>
      <c r="J129" s="221">
        <f>BK129</f>
        <v>0</v>
      </c>
      <c r="K129" s="207"/>
      <c r="L129" s="212"/>
      <c r="M129" s="213"/>
      <c r="N129" s="214"/>
      <c r="O129" s="214"/>
      <c r="P129" s="215">
        <f>SUM(P130:P131)</f>
        <v>0</v>
      </c>
      <c r="Q129" s="214"/>
      <c r="R129" s="215">
        <f>SUM(R130:R131)</f>
        <v>0</v>
      </c>
      <c r="S129" s="214"/>
      <c r="T129" s="216">
        <f>SUM(T130:T131)</f>
        <v>0</v>
      </c>
      <c r="AR129" s="217" t="s">
        <v>178</v>
      </c>
      <c r="AT129" s="218" t="s">
        <v>77</v>
      </c>
      <c r="AU129" s="218" t="s">
        <v>8</v>
      </c>
      <c r="AY129" s="217" t="s">
        <v>145</v>
      </c>
      <c r="BK129" s="219">
        <f>SUM(BK130:BK131)</f>
        <v>0</v>
      </c>
    </row>
    <row r="130" s="1" customFormat="1" ht="16.5" customHeight="1">
      <c r="B130" s="37"/>
      <c r="C130" s="222" t="s">
        <v>146</v>
      </c>
      <c r="D130" s="222" t="s">
        <v>148</v>
      </c>
      <c r="E130" s="223" t="s">
        <v>1521</v>
      </c>
      <c r="F130" s="224" t="s">
        <v>1522</v>
      </c>
      <c r="G130" s="225" t="s">
        <v>1511</v>
      </c>
      <c r="H130" s="226">
        <v>1</v>
      </c>
      <c r="I130" s="227"/>
      <c r="J130" s="228">
        <f>ROUND(I130*H130,0)</f>
        <v>0</v>
      </c>
      <c r="K130" s="224" t="s">
        <v>1512</v>
      </c>
      <c r="L130" s="42"/>
      <c r="M130" s="229" t="s">
        <v>1</v>
      </c>
      <c r="N130" s="230" t="s">
        <v>43</v>
      </c>
      <c r="O130" s="85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AR130" s="233" t="s">
        <v>1513</v>
      </c>
      <c r="AT130" s="233" t="s">
        <v>148</v>
      </c>
      <c r="AU130" s="233" t="s">
        <v>87</v>
      </c>
      <c r="AY130" s="16" t="s">
        <v>145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6" t="s">
        <v>8</v>
      </c>
      <c r="BK130" s="234">
        <f>ROUND(I130*H130,0)</f>
        <v>0</v>
      </c>
      <c r="BL130" s="16" t="s">
        <v>1513</v>
      </c>
      <c r="BM130" s="233" t="s">
        <v>1523</v>
      </c>
    </row>
    <row r="131" s="1" customFormat="1">
      <c r="B131" s="37"/>
      <c r="C131" s="38"/>
      <c r="D131" s="235" t="s">
        <v>155</v>
      </c>
      <c r="E131" s="38"/>
      <c r="F131" s="236" t="s">
        <v>1522</v>
      </c>
      <c r="G131" s="38"/>
      <c r="H131" s="38"/>
      <c r="I131" s="138"/>
      <c r="J131" s="38"/>
      <c r="K131" s="38"/>
      <c r="L131" s="42"/>
      <c r="M131" s="237"/>
      <c r="N131" s="85"/>
      <c r="O131" s="85"/>
      <c r="P131" s="85"/>
      <c r="Q131" s="85"/>
      <c r="R131" s="85"/>
      <c r="S131" s="85"/>
      <c r="T131" s="86"/>
      <c r="AT131" s="16" t="s">
        <v>155</v>
      </c>
      <c r="AU131" s="16" t="s">
        <v>87</v>
      </c>
    </row>
    <row r="132" s="11" customFormat="1" ht="22.8" customHeight="1">
      <c r="B132" s="206"/>
      <c r="C132" s="207"/>
      <c r="D132" s="208" t="s">
        <v>77</v>
      </c>
      <c r="E132" s="220" t="s">
        <v>1524</v>
      </c>
      <c r="F132" s="220" t="s">
        <v>1525</v>
      </c>
      <c r="G132" s="207"/>
      <c r="H132" s="207"/>
      <c r="I132" s="210"/>
      <c r="J132" s="221">
        <f>BK132</f>
        <v>0</v>
      </c>
      <c r="K132" s="207"/>
      <c r="L132" s="212"/>
      <c r="M132" s="213"/>
      <c r="N132" s="214"/>
      <c r="O132" s="214"/>
      <c r="P132" s="215">
        <f>SUM(P133:P134)</f>
        <v>0</v>
      </c>
      <c r="Q132" s="214"/>
      <c r="R132" s="215">
        <f>SUM(R133:R134)</f>
        <v>0</v>
      </c>
      <c r="S132" s="214"/>
      <c r="T132" s="216">
        <f>SUM(T133:T134)</f>
        <v>0</v>
      </c>
      <c r="AR132" s="217" t="s">
        <v>178</v>
      </c>
      <c r="AT132" s="218" t="s">
        <v>77</v>
      </c>
      <c r="AU132" s="218" t="s">
        <v>8</v>
      </c>
      <c r="AY132" s="217" t="s">
        <v>145</v>
      </c>
      <c r="BK132" s="219">
        <f>SUM(BK133:BK134)</f>
        <v>0</v>
      </c>
    </row>
    <row r="133" s="1" customFormat="1" ht="16.5" customHeight="1">
      <c r="B133" s="37"/>
      <c r="C133" s="222" t="s">
        <v>153</v>
      </c>
      <c r="D133" s="222" t="s">
        <v>148</v>
      </c>
      <c r="E133" s="223" t="s">
        <v>1526</v>
      </c>
      <c r="F133" s="224" t="s">
        <v>1527</v>
      </c>
      <c r="G133" s="225" t="s">
        <v>1511</v>
      </c>
      <c r="H133" s="226">
        <v>1</v>
      </c>
      <c r="I133" s="227"/>
      <c r="J133" s="228">
        <f>ROUND(I133*H133,0)</f>
        <v>0</v>
      </c>
      <c r="K133" s="224" t="s">
        <v>1512</v>
      </c>
      <c r="L133" s="42"/>
      <c r="M133" s="229" t="s">
        <v>1</v>
      </c>
      <c r="N133" s="230" t="s">
        <v>43</v>
      </c>
      <c r="O133" s="85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33" t="s">
        <v>1513</v>
      </c>
      <c r="AT133" s="233" t="s">
        <v>148</v>
      </c>
      <c r="AU133" s="233" t="s">
        <v>87</v>
      </c>
      <c r="AY133" s="16" t="s">
        <v>145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6" t="s">
        <v>8</v>
      </c>
      <c r="BK133" s="234">
        <f>ROUND(I133*H133,0)</f>
        <v>0</v>
      </c>
      <c r="BL133" s="16" t="s">
        <v>1513</v>
      </c>
      <c r="BM133" s="233" t="s">
        <v>1528</v>
      </c>
    </row>
    <row r="134" s="1" customFormat="1">
      <c r="B134" s="37"/>
      <c r="C134" s="38"/>
      <c r="D134" s="235" t="s">
        <v>155</v>
      </c>
      <c r="E134" s="38"/>
      <c r="F134" s="236" t="s">
        <v>1527</v>
      </c>
      <c r="G134" s="38"/>
      <c r="H134" s="38"/>
      <c r="I134" s="138"/>
      <c r="J134" s="38"/>
      <c r="K134" s="38"/>
      <c r="L134" s="42"/>
      <c r="M134" s="281"/>
      <c r="N134" s="282"/>
      <c r="O134" s="282"/>
      <c r="P134" s="282"/>
      <c r="Q134" s="282"/>
      <c r="R134" s="282"/>
      <c r="S134" s="282"/>
      <c r="T134" s="283"/>
      <c r="AT134" s="16" t="s">
        <v>155</v>
      </c>
      <c r="AU134" s="16" t="s">
        <v>87</v>
      </c>
    </row>
    <row r="135" s="1" customFormat="1" ht="6.96" customHeight="1">
      <c r="B135" s="60"/>
      <c r="C135" s="61"/>
      <c r="D135" s="61"/>
      <c r="E135" s="61"/>
      <c r="F135" s="61"/>
      <c r="G135" s="61"/>
      <c r="H135" s="61"/>
      <c r="I135" s="172"/>
      <c r="J135" s="61"/>
      <c r="K135" s="61"/>
      <c r="L135" s="42"/>
    </row>
  </sheetData>
  <sheetProtection sheet="1" autoFilter="0" formatColumns="0" formatRows="0" objects="1" scenarios="1" spinCount="100000" saltValue="yxx0MgKEKLWAb86HY5YMSnW0FLBNZi5jHYegdnW68Uxumb0UquAFAp7wZ6pci1NvxCCVQ2eHDKMTPSZcz7R/UQ==" hashValue="Fli85MWnkye63OPC9LZp2y4peX3emtGLPZKhyOESgIUp8k/O3fJ5p80YwhglShD1XTMpBE+YP6Ga9qiqboSW7Q==" algorithmName="SHA-512" password="CC35"/>
  <autoFilter ref="C120:K13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PC\uzivatel</dc:creator>
  <cp:lastModifiedBy>PC\uzivatel</cp:lastModifiedBy>
  <dcterms:created xsi:type="dcterms:W3CDTF">2019-04-08T07:37:12Z</dcterms:created>
  <dcterms:modified xsi:type="dcterms:W3CDTF">2019-04-08T07:37:21Z</dcterms:modified>
</cp:coreProperties>
</file>